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\Aulas e Palestras\CRC ES 2015\"/>
    </mc:Choice>
  </mc:AlternateContent>
  <bookViews>
    <workbookView xWindow="0" yWindow="7755" windowWidth="12120" windowHeight="9120" tabRatio="740" firstSheet="6" activeTab="6"/>
  </bookViews>
  <sheets>
    <sheet name="Instruções" sheetId="26" r:id="rId1"/>
    <sheet name="Relação das Contas" sheetId="21" r:id="rId2"/>
    <sheet name="nat da receita" sheetId="27" r:id="rId3"/>
    <sheet name="nat da despesa" sheetId="34" r:id="rId4"/>
    <sheet name="Lançamentos em branco" sheetId="38" r:id="rId5"/>
    <sheet name="Lançamentos Gabarito" sheetId="23" r:id="rId6"/>
    <sheet name="Balancete saldo Final" sheetId="25" r:id="rId7"/>
    <sheet name="detalhamento_contas balancete" sheetId="39" r:id="rId8"/>
    <sheet name="BO" sheetId="3" r:id="rId9"/>
    <sheet name="BF" sheetId="4" r:id="rId10"/>
    <sheet name="DVP" sheetId="6" r:id="rId11"/>
    <sheet name="BP" sheetId="7" r:id="rId12"/>
    <sheet name="DSF" sheetId="8" r:id="rId13"/>
    <sheet name="DFC" sheetId="40" r:id="rId14"/>
  </sheets>
  <calcPr calcId="152511"/>
</workbook>
</file>

<file path=xl/calcChain.xml><?xml version="1.0" encoding="utf-8"?>
<calcChain xmlns="http://schemas.openxmlformats.org/spreadsheetml/2006/main">
  <c r="C12" i="4" l="1"/>
  <c r="D72" i="40" l="1"/>
  <c r="C68" i="40"/>
  <c r="C66" i="40"/>
  <c r="C64" i="40" s="1"/>
  <c r="D57" i="40"/>
  <c r="C54" i="40"/>
  <c r="C52" i="40" s="1"/>
  <c r="C47" i="40"/>
  <c r="D43" i="40"/>
  <c r="C37" i="40"/>
  <c r="C33" i="40"/>
  <c r="C31" i="40"/>
  <c r="C30" i="40" s="1"/>
  <c r="C22" i="40"/>
  <c r="C15" i="40"/>
  <c r="C11" i="40"/>
  <c r="I69" i="39"/>
  <c r="I11" i="3"/>
  <c r="I12" i="3"/>
  <c r="I13" i="3"/>
  <c r="I15" i="3"/>
  <c r="I16" i="3"/>
  <c r="I19" i="3"/>
  <c r="I20" i="3"/>
  <c r="I21" i="3"/>
  <c r="I23" i="3"/>
  <c r="I24" i="3"/>
  <c r="I25" i="3"/>
  <c r="I28" i="3"/>
  <c r="I29" i="3"/>
  <c r="I32" i="3"/>
  <c r="I33" i="3"/>
  <c r="I34" i="3"/>
  <c r="I35" i="3"/>
  <c r="I36" i="3"/>
  <c r="I37" i="3"/>
  <c r="I39" i="3"/>
  <c r="I40" i="3"/>
  <c r="I41" i="3"/>
  <c r="I42" i="3"/>
  <c r="I45" i="3"/>
  <c r="I46" i="3"/>
  <c r="I48" i="3"/>
  <c r="I49" i="3"/>
  <c r="I50" i="3"/>
  <c r="I52" i="3"/>
  <c r="I53" i="3"/>
  <c r="I54" i="3"/>
  <c r="I55" i="3"/>
  <c r="I56" i="3"/>
  <c r="I57" i="3"/>
  <c r="I58" i="3"/>
  <c r="I60" i="3"/>
  <c r="I61" i="3"/>
  <c r="I62" i="3"/>
  <c r="I63" i="3"/>
  <c r="C7" i="8"/>
  <c r="F39" i="7"/>
  <c r="C44" i="7"/>
  <c r="F32" i="4"/>
  <c r="I56" i="39"/>
  <c r="G47" i="3"/>
  <c r="C20" i="4"/>
  <c r="C19" i="4"/>
  <c r="I55" i="39"/>
  <c r="I25" i="39"/>
  <c r="C14" i="4" s="1"/>
  <c r="C18" i="4"/>
  <c r="E93" i="3"/>
  <c r="E91" i="3"/>
  <c r="E89" i="3"/>
  <c r="H81" i="39"/>
  <c r="C72" i="40" l="1"/>
  <c r="C9" i="40"/>
  <c r="D74" i="40"/>
  <c r="D76" i="40" s="1"/>
  <c r="C28" i="40"/>
  <c r="C43" i="40" s="1"/>
  <c r="C74" i="40" s="1"/>
  <c r="C76" i="40" s="1"/>
  <c r="C57" i="40"/>
  <c r="C15" i="4"/>
  <c r="I74" i="39"/>
  <c r="I75" i="39"/>
  <c r="G30" i="3"/>
  <c r="I30" i="3" s="1"/>
  <c r="G27" i="3"/>
  <c r="I27" i="3" s="1"/>
  <c r="G18" i="3"/>
  <c r="H71" i="25"/>
  <c r="I55" i="25"/>
  <c r="I39" i="25"/>
  <c r="H34" i="25"/>
  <c r="H18" i="25"/>
  <c r="I43" i="39"/>
  <c r="I25" i="25"/>
  <c r="F176" i="38"/>
  <c r="C10" i="7"/>
  <c r="F12" i="7"/>
  <c r="F10" i="7" s="1"/>
  <c r="C61" i="6"/>
  <c r="F27" i="4"/>
  <c r="F44" i="7"/>
  <c r="C45" i="7"/>
  <c r="C21" i="7"/>
  <c r="C20" i="7" s="1"/>
  <c r="F176" i="23"/>
  <c r="F15" i="4"/>
  <c r="F12" i="4" s="1"/>
  <c r="C17" i="3"/>
  <c r="F41" i="7"/>
  <c r="C15" i="6"/>
  <c r="C34" i="6"/>
  <c r="C14" i="3"/>
  <c r="I89" i="3"/>
  <c r="I91" i="3"/>
  <c r="I93" i="3"/>
  <c r="I92" i="3" s="1"/>
  <c r="H88" i="3"/>
  <c r="H92" i="3"/>
  <c r="G88" i="3"/>
  <c r="G92" i="3"/>
  <c r="F88" i="3"/>
  <c r="F92" i="3"/>
  <c r="D88" i="3"/>
  <c r="D92" i="3"/>
  <c r="E92" i="3" s="1"/>
  <c r="E14" i="3"/>
  <c r="G14" i="3"/>
  <c r="E17" i="3"/>
  <c r="E22" i="3"/>
  <c r="G22" i="3"/>
  <c r="E26" i="3"/>
  <c r="E31" i="3"/>
  <c r="G31" i="3"/>
  <c r="E38" i="3"/>
  <c r="G38" i="3"/>
  <c r="E44" i="3"/>
  <c r="E47" i="3"/>
  <c r="E51" i="3"/>
  <c r="E59" i="3"/>
  <c r="G44" i="3"/>
  <c r="I44" i="3" s="1"/>
  <c r="G51" i="3"/>
  <c r="I51" i="3" s="1"/>
  <c r="G59" i="3"/>
  <c r="E10" i="3"/>
  <c r="G10" i="3"/>
  <c r="I65" i="3"/>
  <c r="I66" i="3"/>
  <c r="I67" i="3"/>
  <c r="I68" i="3"/>
  <c r="I69" i="3"/>
  <c r="I70" i="3"/>
  <c r="I71" i="3"/>
  <c r="I72" i="3"/>
  <c r="I74" i="3"/>
  <c r="C22" i="3"/>
  <c r="C26" i="3"/>
  <c r="C31" i="3"/>
  <c r="C38" i="3"/>
  <c r="C44" i="3"/>
  <c r="C47" i="3"/>
  <c r="C51" i="3"/>
  <c r="C59" i="3"/>
  <c r="H49" i="25"/>
  <c r="C28" i="4"/>
  <c r="C27" i="4" s="1"/>
  <c r="D37" i="6"/>
  <c r="D34" i="6"/>
  <c r="D27" i="6"/>
  <c r="D19" i="6"/>
  <c r="D15" i="6"/>
  <c r="D9" i="6"/>
  <c r="C37" i="6"/>
  <c r="D40" i="6"/>
  <c r="C81" i="6"/>
  <c r="C77" i="6"/>
  <c r="C74" i="6"/>
  <c r="C72" i="6" s="1"/>
  <c r="D20" i="7"/>
  <c r="D10" i="7"/>
  <c r="D34" i="4"/>
  <c r="G34" i="4"/>
  <c r="C16" i="8"/>
  <c r="F45" i="7"/>
  <c r="F20" i="7"/>
  <c r="C92" i="6"/>
  <c r="C68" i="6"/>
  <c r="C55" i="6"/>
  <c r="C47" i="6"/>
  <c r="C41" i="6"/>
  <c r="C27" i="6"/>
  <c r="C19" i="6"/>
  <c r="C9" i="6"/>
  <c r="C51" i="6"/>
  <c r="F25" i="4"/>
  <c r="I31" i="3" l="1"/>
  <c r="I59" i="3"/>
  <c r="H87" i="3"/>
  <c r="H98" i="3" s="1"/>
  <c r="H107" i="3" s="1"/>
  <c r="H109" i="3" s="1"/>
  <c r="H25" i="25"/>
  <c r="C43" i="3"/>
  <c r="C9" i="3"/>
  <c r="I71" i="25"/>
  <c r="I38" i="3"/>
  <c r="I14" i="3"/>
  <c r="H10" i="25"/>
  <c r="E43" i="3"/>
  <c r="I47" i="3"/>
  <c r="D8" i="6"/>
  <c r="D88" i="6" s="1"/>
  <c r="I34" i="25"/>
  <c r="I22" i="3"/>
  <c r="H55" i="25"/>
  <c r="I49" i="25"/>
  <c r="I18" i="25"/>
  <c r="H39" i="25"/>
  <c r="C8" i="6"/>
  <c r="G87" i="3"/>
  <c r="G98" i="3" s="1"/>
  <c r="G107" i="3" s="1"/>
  <c r="G109" i="3" s="1"/>
  <c r="G43" i="3"/>
  <c r="G17" i="3"/>
  <c r="I17" i="3" s="1"/>
  <c r="I18" i="3"/>
  <c r="E9" i="3"/>
  <c r="I10" i="3"/>
  <c r="C40" i="6"/>
  <c r="F34" i="4"/>
  <c r="D87" i="3"/>
  <c r="E88" i="3"/>
  <c r="F87" i="3"/>
  <c r="F98" i="3" s="1"/>
  <c r="F107" i="3" s="1"/>
  <c r="C8" i="3"/>
  <c r="C64" i="3" s="1"/>
  <c r="C73" i="3" s="1"/>
  <c r="C75" i="3" s="1"/>
  <c r="I24" i="39"/>
  <c r="I88" i="3"/>
  <c r="I87" i="3" s="1"/>
  <c r="I98" i="3" s="1"/>
  <c r="I107" i="3" s="1"/>
  <c r="I109" i="3" s="1"/>
  <c r="D42" i="7"/>
  <c r="C42" i="7"/>
  <c r="F30" i="7"/>
  <c r="F42" i="7" s="1"/>
  <c r="F46" i="7"/>
  <c r="G26" i="3"/>
  <c r="I26" i="3" s="1"/>
  <c r="C34" i="4"/>
  <c r="H72" i="25" l="1"/>
  <c r="E8" i="3"/>
  <c r="E64" i="3" s="1"/>
  <c r="I72" i="25"/>
  <c r="I43" i="3"/>
  <c r="C88" i="6"/>
  <c r="D98" i="3"/>
  <c r="D107" i="3" s="1"/>
  <c r="D109" i="3" s="1"/>
  <c r="E87" i="3"/>
  <c r="E98" i="3" s="1"/>
  <c r="E107" i="3" s="1"/>
  <c r="E109" i="3" s="1"/>
  <c r="G9" i="3"/>
  <c r="I9" i="3" s="1"/>
  <c r="E73" i="3" l="1"/>
  <c r="E75" i="3" s="1"/>
  <c r="G8" i="3"/>
  <c r="G64" i="3" l="1"/>
  <c r="I64" i="3" s="1"/>
  <c r="I8" i="3"/>
  <c r="G73" i="3" l="1"/>
  <c r="G75" i="3" s="1"/>
  <c r="F108" i="3"/>
  <c r="F109" i="3" s="1"/>
  <c r="I73" i="3" l="1"/>
  <c r="I75" i="3" s="1"/>
</calcChain>
</file>

<file path=xl/sharedStrings.xml><?xml version="1.0" encoding="utf-8"?>
<sst xmlns="http://schemas.openxmlformats.org/spreadsheetml/2006/main" count="2601" uniqueCount="748">
  <si>
    <t xml:space="preserve">Imobiliárias </t>
  </si>
  <si>
    <t>Serviços</t>
  </si>
  <si>
    <t>Industriais</t>
  </si>
  <si>
    <t>Destinação Ordinária</t>
  </si>
  <si>
    <t>ATIVO</t>
  </si>
  <si>
    <t>TOTAL</t>
  </si>
  <si>
    <t>&lt;ENTE DA FEDERAÇÃO&gt;</t>
  </si>
  <si>
    <t>BALANÇO ORÇAMENTÁRIO - MODELO NOVO</t>
  </si>
  <si>
    <t>EXERCÍCIO:                                        MÊS:                                          EMISSÃO:                                      PÁGINA:</t>
  </si>
  <si>
    <t>PREVISÃO</t>
  </si>
  <si>
    <t xml:space="preserve">RECEITAS </t>
  </si>
  <si>
    <t>RECEITAS ORÇAMENTÁRIAS</t>
  </si>
  <si>
    <t>INICIAL</t>
  </si>
  <si>
    <t>ATUALIZADA</t>
  </si>
  <si>
    <t>REALIZADAS</t>
  </si>
  <si>
    <t>(a)</t>
  </si>
  <si>
    <t xml:space="preserve">(b) 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</si>
  <si>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</si>
  <si>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</si>
  <si>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</si>
  <si>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</si>
  <si>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</si>
  <si>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</si>
  <si>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</si>
  <si>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Contribuições Econômicas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</si>
  <si>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</si>
  <si>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</si>
  <si>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</si>
  <si>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</si>
  <si>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</si>
  <si>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</si>
  <si>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</si>
  <si>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</si>
  <si>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</si>
  <si>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</si>
  <si>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</si>
  <si>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</si>
  <si>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</si>
  <si>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</si>
  <si>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</si>
  <si>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</si>
  <si>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</si>
  <si>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</si>
  <si>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</si>
  <si>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</si>
  <si>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</si>
  <si>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</si>
  <si>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</si>
  <si>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</si>
  <si>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</si>
  <si>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</si>
  <si>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</si>
  <si>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</si>
  <si>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</si>
  <si>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</si>
  <si>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</si>
  <si>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</si>
  <si>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</si>
  <si>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Instit. Públicas</t>
  </si>
  <si>
    <t xml:space="preserve">        OUTRAS RECEITAS DE CAPITAL</t>
  </si>
  <si>
    <t xml:space="preserve">            Integralização do Capital Social</t>
  </si>
  <si>
    <t xml:space="preserve">            Dív. Ativa Prov. da Amortiz. Emp. e Financ.       </t>
  </si>
  <si>
    <t xml:space="preserve">            Restituições</t>
  </si>
  <si>
    <t xml:space="preserve">            Receitas de Capital Diversas</t>
  </si>
  <si>
    <t>OPERAÇÕES DE CRÉDITO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</si>
  <si>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</si>
  <si>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</si>
  <si>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</si>
  <si>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</si>
  <si>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 xml:space="preserve">SALDOS DE EXERCÍCIOS ANTERIORES </t>
  </si>
  <si>
    <t>(UTILIZADOS PARA CRÉDITOS ADICIONAIS)</t>
  </si>
  <si>
    <t>DOTAÇÃO INICIAL</t>
  </si>
  <si>
    <t>DOTAÇÃO ATUALIZADA</t>
  </si>
  <si>
    <t>DESPESAS</t>
  </si>
  <si>
    <t>SALDO DA DOTAÇÃO</t>
  </si>
  <si>
    <t>EMPENHADAS</t>
  </si>
  <si>
    <t>LIQUIDADAS</t>
  </si>
  <si>
    <t>DESPESAS ORÇAMENTÁRIAS</t>
  </si>
  <si>
    <t>(d)</t>
  </si>
  <si>
    <t>(e)</t>
  </si>
  <si>
    <t>(g)</t>
  </si>
  <si>
    <t>(h)</t>
  </si>
  <si>
    <t xml:space="preserve">    DESPESAS CORRENTES</t>
  </si>
  <si>
    <t xml:space="preserve">    DESPESAS DE CAPITAL</t>
  </si>
  <si>
    <t xml:space="preserve">    RESERVA DE CONTINGÊNCIA</t>
  </si>
  <si>
    <t xml:space="preserve">    RESERVA DO RPPS</t>
  </si>
  <si>
    <t>AMORTIZAÇÃO DA DÍVIDA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</si>
  <si>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</si>
  <si>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</si>
  <si>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</si>
  <si>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</si>
  <si>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DAS RECEITAS (I)</t>
  </si>
  <si>
    <t>REFINANCIAMENTO (II)</t>
  </si>
  <si>
    <t>SUBTOTAL COM REFINANCIAMENTO (III) = (I + II)</t>
  </si>
  <si>
    <t>DÉFICIT (IV)</t>
  </si>
  <si>
    <t>DESPESAS  EMPENHADAS</t>
  </si>
  <si>
    <t>DESPESAS  LIQUIDADAS</t>
  </si>
  <si>
    <t>TOTAL (V) = (III + IV)</t>
  </si>
  <si>
    <t xml:space="preserve">SUBTOTAL DAS DESPESAS (VI) </t>
  </si>
  <si>
    <t>REFINANCIAMENTO (VII)</t>
  </si>
  <si>
    <t>SUBTOTAL COM REFINANCIAMENTO (VIII) = (VI + VII)</t>
  </si>
  <si>
    <t>SUPERÁVIT (IX)</t>
  </si>
  <si>
    <t>TOTAL (X) = (VIII + IX)</t>
  </si>
  <si>
    <t>Superávit Financeiro</t>
  </si>
  <si>
    <t>Reabertura de Créditos Adicionais</t>
  </si>
  <si>
    <t>BALANÇO FINANCEIRO - MODELO NOVO</t>
  </si>
  <si>
    <t>EXERCÍCIO:                                             MÊS                               EMISSÃO:                                                                  PÁGINA:</t>
  </si>
  <si>
    <t>INGRESSOS</t>
  </si>
  <si>
    <t>DISPÊNDIOS</t>
  </si>
  <si>
    <t>ESPECIFICAÇÃO</t>
  </si>
  <si>
    <t>Exercício Atual</t>
  </si>
  <si>
    <t>Exercício Anterior</t>
  </si>
  <si>
    <t>Anterior</t>
  </si>
  <si>
    <t xml:space="preserve">Receita Orçamentária </t>
  </si>
  <si>
    <t xml:space="preserve"> </t>
  </si>
  <si>
    <t>Despesa Orçamentária</t>
  </si>
  <si>
    <t xml:space="preserve">   Ordinária</t>
  </si>
  <si>
    <t xml:space="preserve">   Vinculada</t>
  </si>
  <si>
    <t xml:space="preserve">      Previdência Social</t>
  </si>
  <si>
    <t xml:space="preserve">      Convênios</t>
  </si>
  <si>
    <t xml:space="preserve">   </t>
  </si>
  <si>
    <t>Transferências Financeiras Recebidas</t>
  </si>
  <si>
    <t xml:space="preserve">Transferências Financeiras Concedidas </t>
  </si>
  <si>
    <t>Recebimentos Extra-Orçamentários</t>
  </si>
  <si>
    <t>Pagamentos Extra-Orçamentários</t>
  </si>
  <si>
    <t>Exercício</t>
  </si>
  <si>
    <t>Atual</t>
  </si>
  <si>
    <t>DEMONSTRAÇÃO DAS VARIAÇÕES PATRIMONIAIS - MODELO NOVO</t>
  </si>
  <si>
    <t>EXERCÍCIO:                 MÊS:                          EMISSÃO:                                                  PÁGINA:</t>
  </si>
  <si>
    <t>  VARIAÇÕES PATRIMONIAIS QUANTITATIVAS</t>
  </si>
  <si>
    <t xml:space="preserve">Exercício Atual </t>
  </si>
  <si>
    <t xml:space="preserve">Variações Patrimoniais Aumentativas </t>
  </si>
  <si>
    <t xml:space="preserve">    Impostos </t>
  </si>
  <si>
    <t xml:space="preserve">    Taxas</t>
  </si>
  <si>
    <t xml:space="preserve">    Contribuições de Melhoria</t>
  </si>
  <si>
    <r>
      <t xml:space="preserve"> </t>
    </r>
    <r>
      <rPr>
        <b/>
        <sz val="8"/>
        <rFont val="Arial"/>
        <family val="2"/>
      </rPr>
      <t>Financeiras</t>
    </r>
  </si>
  <si>
    <t xml:space="preserve">    Juros e Encargos de Empréstimos e Financiamentos Concedidos</t>
  </si>
  <si>
    <t xml:space="preserve">    Descontos Obtidos</t>
  </si>
  <si>
    <t>Transferências</t>
  </si>
  <si>
    <t xml:space="preserve">Variações Patrimoniais Diminutivas </t>
  </si>
  <si>
    <t>Pessoal e Encargos</t>
  </si>
  <si>
    <t xml:space="preserve">    Benefícios a Pessoal</t>
  </si>
  <si>
    <t xml:space="preserve">    Outras Variações Patrimoniais diminutivas – Pessoal e Encargos</t>
  </si>
  <si>
    <t xml:space="preserve">    Aposentadorias e Reformas</t>
  </si>
  <si>
    <t xml:space="preserve">    Pensões</t>
  </si>
  <si>
    <t xml:space="preserve">    Serviços</t>
  </si>
  <si>
    <t xml:space="preserve">    Depreciação, Amortização e Exaustão</t>
  </si>
  <si>
    <t>Financeiras</t>
  </si>
  <si>
    <t>Tributárias e Contributivas</t>
  </si>
  <si>
    <t xml:space="preserve">    Tributos</t>
  </si>
  <si>
    <t xml:space="preserve">    Contribuições</t>
  </si>
  <si>
    <t>Outras Variações Patrimoniais Diminutivas</t>
  </si>
  <si>
    <t>Superávit/(déficit) Patrimonial do Período</t>
  </si>
  <si>
    <t>VARIAÇÕES PATRIMONIAIS QUALITATIVAS</t>
  </si>
  <si>
    <t>(decorrentes da execução orçamentária)</t>
  </si>
  <si>
    <t>Incorporação de Ativos Não Circulantes</t>
  </si>
  <si>
    <t>Desincorporação de Passivos Não Circulantes</t>
  </si>
  <si>
    <t>Incorporação de Passivos Não Circulantes</t>
  </si>
  <si>
    <t>Desincorporação de Ativos Não Circulantes</t>
  </si>
  <si>
    <t>BALANÇO PATRIMONIAL - MODELO NOVO</t>
  </si>
  <si>
    <t>PASSIVO</t>
  </si>
  <si>
    <t xml:space="preserve">ATIVO CIRCULANTE                                           </t>
  </si>
  <si>
    <t>PASSIVO CIRCULANTE</t>
  </si>
  <si>
    <t xml:space="preserve">ATIVO NÃO-CIRCULANTE                              </t>
  </si>
  <si>
    <t xml:space="preserve">PASSIVO NÃO-CIRCULANTE                           </t>
  </si>
  <si>
    <t>TOTAL DO PASSIVO</t>
  </si>
  <si>
    <t xml:space="preserve">PATRIMÔNIO LÍQUIDO </t>
  </si>
  <si>
    <t xml:space="preserve">                                                        </t>
  </si>
  <si>
    <t xml:space="preserve">   Patrimônio Social/Capital Social                                                </t>
  </si>
  <si>
    <t xml:space="preserve">   Reservas de Capital</t>
  </si>
  <si>
    <t xml:space="preserve">   Ajustes de Avaliação Patrimonial</t>
  </si>
  <si>
    <t xml:space="preserve">   Reservas de Lucros</t>
  </si>
  <si>
    <t xml:space="preserve">   Ações em Tesouraria                                                                    </t>
  </si>
  <si>
    <t xml:space="preserve">   Resultados Acumulados</t>
  </si>
  <si>
    <t>TOTAL DO PATRIMÔNIO LÍQUIDO</t>
  </si>
  <si>
    <t xml:space="preserve">ATIVO FINANCEIRO </t>
  </si>
  <si>
    <t xml:space="preserve">PASSIVO FINANCEIRO </t>
  </si>
  <si>
    <t xml:space="preserve">ATIVO PERMANENTE </t>
  </si>
  <si>
    <t xml:space="preserve">PASSIVO PERMANENTE </t>
  </si>
  <si>
    <t xml:space="preserve">SALDO PATRIMONIAL </t>
  </si>
  <si>
    <t>Compensações</t>
  </si>
  <si>
    <t>EXERCÍCIO:                       MÊS                             EMISSÃO:                                               PÁGINA:</t>
  </si>
  <si>
    <t>SUPERÁVIT FINANCEIRO</t>
  </si>
  <si>
    <t>DESTINAÇÃO DE RECURSOS</t>
  </si>
  <si>
    <t>Saldo dos Atos Potenciais do Ativo</t>
  </si>
  <si>
    <t>Saldo dos Atos Potenciais do Passivo</t>
  </si>
  <si>
    <t xml:space="preserve">    Remuneração a Pessoal</t>
  </si>
  <si>
    <t xml:space="preserve">    Encargos Patronais</t>
  </si>
  <si>
    <t xml:space="preserve">    Custo de Pessoal e Encargos</t>
  </si>
  <si>
    <t>Benefícios Previdenciários</t>
  </si>
  <si>
    <t xml:space="preserve">    Outros Benefícios Previdenciários</t>
  </si>
  <si>
    <t>Benefícios Assistenciais</t>
  </si>
  <si>
    <t xml:space="preserve">    Benefícios de Prestação Continuada</t>
  </si>
  <si>
    <t xml:space="preserve">    Benefícios Eventuais</t>
  </si>
  <si>
    <t xml:space="preserve"> Políticas Públicas de Transferência de Renda</t>
  </si>
  <si>
    <t xml:space="preserve">    Juros e Encargos sobre Empréstimos e Financiamentos Obtidos</t>
  </si>
  <si>
    <t xml:space="preserve">    Juros e Encargos de Mora</t>
  </si>
  <si>
    <t xml:space="preserve">    Variações Monetárias e Cambiais</t>
  </si>
  <si>
    <t xml:space="preserve">    Descontos Financeiros Concedidos</t>
  </si>
  <si>
    <t xml:space="preserve">    Outras Variações Patrimoniais Diminutivas - Financeiras</t>
  </si>
  <si>
    <t xml:space="preserve">    Transferências Intragovernamentais</t>
  </si>
  <si>
    <t xml:space="preserve">    Transferências Intergovernamentais</t>
  </si>
  <si>
    <t xml:space="preserve">    Transferências a Instituições Privadas</t>
  </si>
  <si>
    <t xml:space="preserve">    Transferências a Instituições Multigovernamentais</t>
  </si>
  <si>
    <t xml:space="preserve">    Transferências a Consórcios Públicos</t>
  </si>
  <si>
    <t xml:space="preserve">    Transferências ao Exterior</t>
  </si>
  <si>
    <t xml:space="preserve">    Tributos e Contribuições</t>
  </si>
  <si>
    <t>Uso de Bens, Serviços e Consumo de Capital Fixo</t>
  </si>
  <si>
    <t xml:space="preserve">    Uso de Material de Consumo</t>
  </si>
  <si>
    <t xml:space="preserve">    Custo de Materiais, Serviços e Consumo de Capital Fixo</t>
  </si>
  <si>
    <t>Desvalorização e Perda de Ativos</t>
  </si>
  <si>
    <t xml:space="preserve">    Redução a Valor Recuperável</t>
  </si>
  <si>
    <t xml:space="preserve">    Perdas com Alienação</t>
  </si>
  <si>
    <t xml:space="preserve"> Perdas Involuntárias</t>
  </si>
  <si>
    <t xml:space="preserve">    Premiações</t>
  </si>
  <si>
    <t xml:space="preserve">    Incentivos</t>
  </si>
  <si>
    <t xml:space="preserve"> Equalizações de Preços e Taxas</t>
  </si>
  <si>
    <t xml:space="preserve">    Participações e Contribuições</t>
  </si>
  <si>
    <t xml:space="preserve">    Resultado Negativo com Participações em Coligadas e Controladas</t>
  </si>
  <si>
    <t xml:space="preserve">     Custo de Outras Variações Patrimoniais Diminutivas </t>
  </si>
  <si>
    <t xml:space="preserve">    Venda de Mercadorias</t>
  </si>
  <si>
    <t xml:space="preserve">    Venda de Produtos</t>
  </si>
  <si>
    <t xml:space="preserve">     Venda de Serviços</t>
  </si>
  <si>
    <t xml:space="preserve">   Remuneração de Depósitos Bancários e Aplicações Financeiras</t>
  </si>
  <si>
    <t xml:space="preserve">   Descontos Financeiros Obtidos</t>
  </si>
  <si>
    <t xml:space="preserve">   Outras Variações Patrimoniais Aumentativas – Financeiras</t>
  </si>
  <si>
    <t xml:space="preserve">    Transferências das Instituições Privadas</t>
  </si>
  <si>
    <t xml:space="preserve">    Transferências das Instituições Multigovernamentais</t>
  </si>
  <si>
    <t xml:space="preserve">    Transferências de Consórcios Públicos</t>
  </si>
  <si>
    <t xml:space="preserve">    Transferências do Exterior</t>
  </si>
  <si>
    <r>
      <t xml:space="preserve"> </t>
    </r>
    <r>
      <rPr>
        <b/>
        <sz val="8"/>
        <rFont val="Arial"/>
        <family val="2"/>
      </rPr>
      <t xml:space="preserve">Valorização e Ganhos com Ativos </t>
    </r>
  </si>
  <si>
    <t xml:space="preserve">    Reavaliação de Ativos</t>
  </si>
  <si>
    <t xml:space="preserve">    Ganhos com Alienação</t>
  </si>
  <si>
    <t>Outras Variações Patrimoniais Aumentativas</t>
  </si>
  <si>
    <t xml:space="preserve">    Resultado Positivo de Participações em Coligadas e Controladas</t>
  </si>
  <si>
    <t xml:space="preserve">    Diversas Variações Patrimoniais Aumentativas</t>
  </si>
  <si>
    <t xml:space="preserve">   Caixa e Equivalentes de Caixa                                                              </t>
  </si>
  <si>
    <t xml:space="preserve">   Créditos de Curto Prazo                                          </t>
  </si>
  <si>
    <t xml:space="preserve">   Investimentos Temporários</t>
  </si>
  <si>
    <t xml:space="preserve">   Estoques</t>
  </si>
  <si>
    <t xml:space="preserve">   Obrigações Trabalhistas e Previdenciárias </t>
  </si>
  <si>
    <t xml:space="preserve">    Obrigações Fiscais de Curto Prazo</t>
  </si>
  <si>
    <t xml:space="preserve">    Demais Obrigações de Curto Prazo</t>
  </si>
  <si>
    <t xml:space="preserve">    Provisões de Curto Prazo</t>
  </si>
  <si>
    <t xml:space="preserve">   Fornecedores de Longo Prazo</t>
  </si>
  <si>
    <t xml:space="preserve">   Obrigações Fiscais de Longo Prazo</t>
  </si>
  <si>
    <t xml:space="preserve">   Provisões de Longo Prazo</t>
  </si>
  <si>
    <t xml:space="preserve">   Resultado Diferido</t>
  </si>
  <si>
    <t xml:space="preserve">  Ações/Cotas em Tesouraria</t>
  </si>
  <si>
    <t>Saldo do Período Anterior</t>
  </si>
  <si>
    <t>Saldo para o exercício seguinte</t>
  </si>
  <si>
    <t>DESPESAS PAGAS</t>
  </si>
  <si>
    <t>Classe</t>
  </si>
  <si>
    <t>Contas</t>
  </si>
  <si>
    <t>Código</t>
  </si>
  <si>
    <t>Caixa e equivalentes de caixa em moeda nacional (F)</t>
  </si>
  <si>
    <t>Depósitos restituíveis e valores vinculados (F)</t>
  </si>
  <si>
    <t>Outros créditos e valores de curto prazo a receber (P)</t>
  </si>
  <si>
    <t>Créditos realizáveis de longo prazo - Dívida ativa (P)</t>
  </si>
  <si>
    <t>Bens móveis - veículos (P)</t>
  </si>
  <si>
    <t>Bens imóveis (P)</t>
  </si>
  <si>
    <t>* Depreciação, exaustão e amortização acumuladas - veículos (P)</t>
  </si>
  <si>
    <t>Pessoal a pagar - Precatórios curto prazo (P)</t>
  </si>
  <si>
    <t>Pessoal a pagar - Precatórios curto prazo (F)</t>
  </si>
  <si>
    <t>Contas a Pagar (F)</t>
  </si>
  <si>
    <t>Valores restituíveis (F)</t>
  </si>
  <si>
    <t>Transferências a instituições privadas sem fins lucrativos</t>
  </si>
  <si>
    <t>Serviços Terceiros – PJ</t>
  </si>
  <si>
    <t>Depreciação (VPD)</t>
  </si>
  <si>
    <t>Redução a valor recuperável de imobilizado</t>
  </si>
  <si>
    <t>Impostos sobre patrimônio e a renda (IPVA)</t>
  </si>
  <si>
    <t>Impostos sobre a produção e a circulação (ICMS)</t>
  </si>
  <si>
    <t>Transferências das instituições privadas sem fins lucrativos</t>
  </si>
  <si>
    <t>Reavaliação de imobilizado</t>
  </si>
  <si>
    <t>Receita a realizar</t>
  </si>
  <si>
    <t>Receita realizada</t>
  </si>
  <si>
    <t>Obrigações conveniadas</t>
  </si>
  <si>
    <t>Obrigações contratuais</t>
  </si>
  <si>
    <t>Controle da disponibilidade de recursos</t>
  </si>
  <si>
    <t>Execução da disponibilidade de recursos - Disponibilidade por Destinação de Recursos</t>
  </si>
  <si>
    <t>Créditos a encaminhar para a dívida ativa</t>
  </si>
  <si>
    <t>Créditos encaminhados para a dívida ativa</t>
  </si>
  <si>
    <t>PREVISÃO DA RECEITA</t>
  </si>
  <si>
    <t>1. Previsão da Receita</t>
  </si>
  <si>
    <t>Título da Conta</t>
  </si>
  <si>
    <t>Natureza da Inf.</t>
  </si>
  <si>
    <t>Valor (R$)</t>
  </si>
  <si>
    <t>D</t>
  </si>
  <si>
    <t>C</t>
  </si>
  <si>
    <t>FIXAÇÃO DA DESPESA</t>
  </si>
  <si>
    <t>2. Fixação da Despesa</t>
  </si>
  <si>
    <t>Outras Despesas Correntes</t>
  </si>
  <si>
    <t>RECEITA DE IMPOSTOS</t>
  </si>
  <si>
    <t>5. Arrecadação de Tributos (ICMS) - concomitante com o fato gerador</t>
  </si>
  <si>
    <t>CONTRATAÇÃO DE OPERAÇÃO DE CRÉDITO DE CURTO PRAZO</t>
  </si>
  <si>
    <t>Execução da disponibilidade de recursos - Disponibilidade por destinação de recursos</t>
  </si>
  <si>
    <t>CONTRATAÇÃO DE SERVIÇOS</t>
  </si>
  <si>
    <t>Execução da disponibilidade de recursos - Disp por Destinação de Recursos comprometida</t>
  </si>
  <si>
    <t>10. Pagamento da Despesa Orçamentária (Saída do Recurso Financeiro)</t>
  </si>
  <si>
    <t>Execução da disponibilidade de recursos - Disp por destinação de recursos comprometida</t>
  </si>
  <si>
    <t>Execução da disponibilidade de recursos - Disponibilidade por destinação de recursos utilizada</t>
  </si>
  <si>
    <t>AQUISIÇÃO DE BENS DO IMOBILIZADO (Veículos)</t>
  </si>
  <si>
    <t>DEPRECIAÇÃO</t>
  </si>
  <si>
    <t>14. Contabilização do valor líquido contábil</t>
  </si>
  <si>
    <t>DOAÇÃO RECEBIDA DE IMÓVEIS</t>
  </si>
  <si>
    <t>REAVALIAÇÃO DE IMÓVEL RECEBIDO EM DOAÇÃO</t>
  </si>
  <si>
    <t>AJUSTE A VALOR RECUPERÁVEL DE IMÓVEL RECEBIDO EM DOAÇÃO</t>
  </si>
  <si>
    <t>CAUÇÃO</t>
  </si>
  <si>
    <t>Depósitos restituíveis e valores vinculados</t>
  </si>
  <si>
    <t>DÍVIDA ATIVA</t>
  </si>
  <si>
    <t>No órgão</t>
  </si>
  <si>
    <t>Encaminhamento de créditos da dívida ativa</t>
  </si>
  <si>
    <t>Créditos a inscrever em dívida ativa</t>
  </si>
  <si>
    <t>25. Inscrição da Dívida Ativa</t>
  </si>
  <si>
    <t>Créditos inscritos em dívida ativa a receber</t>
  </si>
  <si>
    <t>PRECATÓRIO DE PESSOAL</t>
  </si>
  <si>
    <t>26. Reconhecimento após decisão judicial</t>
  </si>
  <si>
    <t>Remuneração a pessoal abrangido pelo RPPS (P)</t>
  </si>
  <si>
    <t>27. Empenho</t>
  </si>
  <si>
    <t>28. Liquidação</t>
  </si>
  <si>
    <t>29. Pagamento</t>
  </si>
  <si>
    <t>35. Aprovação da prestação de contas</t>
  </si>
  <si>
    <t>Orçamentária</t>
  </si>
  <si>
    <t>Patrimonial</t>
  </si>
  <si>
    <t>Controle</t>
  </si>
  <si>
    <t>Execução da disponibilidade de recursos - Disponibilidade por Destinação de Recursos comprometida</t>
  </si>
  <si>
    <t>Execução da disponibilidade de recursos - Disponibilidade por destinação de recursos comprometida</t>
  </si>
  <si>
    <t>Orçamentário</t>
  </si>
  <si>
    <t>Débito</t>
  </si>
  <si>
    <t>Crédito</t>
  </si>
  <si>
    <t xml:space="preserve">                                    </t>
  </si>
  <si>
    <t>Créditos a Inscrever em Dívida Ativa</t>
  </si>
  <si>
    <t>Créditos Inscritos em Dívida Ativa a receber</t>
  </si>
  <si>
    <t>,</t>
  </si>
  <si>
    <t xml:space="preserve">    Empréstimos e Financiamentos de Curto Prazo</t>
  </si>
  <si>
    <t xml:space="preserve">   Demais Créditos e Valores de CP</t>
  </si>
  <si>
    <t xml:space="preserve">   VPD Pagas Antecipadamente </t>
  </si>
  <si>
    <t>RESTOS A PAGAR</t>
  </si>
  <si>
    <t>RP Processados a Pagar</t>
  </si>
  <si>
    <t>Conta</t>
  </si>
  <si>
    <t>Impostos</t>
  </si>
  <si>
    <t>Alienação de Bens Móveis</t>
  </si>
  <si>
    <t>Operações de Crédito Externas</t>
  </si>
  <si>
    <t>Receita a realizar (ver conta corrente)</t>
  </si>
  <si>
    <t>Receita realizada (ver conta corrente)</t>
  </si>
  <si>
    <t>Disponibilidades de crédito - Crédito disponível (ver conta corrente)</t>
  </si>
  <si>
    <t>Dotação inicial (ver conta corrente)</t>
  </si>
  <si>
    <t>Pessoal e Encargos Sociais</t>
  </si>
  <si>
    <t>Investimentos</t>
  </si>
  <si>
    <t xml:space="preserve">Disponibilidades de crédito - Crédito empenhado a liquidar </t>
  </si>
  <si>
    <t xml:space="preserve">Disponibilidades de crédito - Crédito empenhado em liquidação </t>
  </si>
  <si>
    <t xml:space="preserve">Previsão inicial da receita </t>
  </si>
  <si>
    <t xml:space="preserve">Receita a realizar </t>
  </si>
  <si>
    <t xml:space="preserve">Receita realizada </t>
  </si>
  <si>
    <t xml:space="preserve">Crédito Disponível </t>
  </si>
  <si>
    <t xml:space="preserve">Crédito Liquidado Pago </t>
  </si>
  <si>
    <t xml:space="preserve">Crédito Empenhado a Liquidar </t>
  </si>
  <si>
    <t xml:space="preserve">      Recursos Próprios Diretamente Arrecadados</t>
  </si>
  <si>
    <t>ARRECADAÇÕES DIVERSAS</t>
  </si>
  <si>
    <t>Informe a natureza da receita:</t>
  </si>
  <si>
    <t>Informe a natureza da despesa:</t>
  </si>
  <si>
    <t>6. Arrecadação de Receita Orçamentária - Operação de Crédito Externa</t>
  </si>
  <si>
    <t>Deduções da Receita</t>
  </si>
  <si>
    <t>Não há lançamentos.</t>
  </si>
  <si>
    <t>Direitos Conveniados</t>
  </si>
  <si>
    <t>Direitos conveniados</t>
  </si>
  <si>
    <t xml:space="preserve">     Valores Restituíveis</t>
  </si>
  <si>
    <t>7. Empenho da despesa de serviços de terceiros - pessoa jurídica</t>
  </si>
  <si>
    <t>8. Registro do contrato de serviços</t>
  </si>
  <si>
    <t>15. Recebimento do valor da venda a vista</t>
  </si>
  <si>
    <t>16. Contabilização do valor líquido contábil</t>
  </si>
  <si>
    <t>17. Realização da doação concedida de veículos</t>
  </si>
  <si>
    <t xml:space="preserve">No órgão </t>
  </si>
  <si>
    <t xml:space="preserve">Remuneração a pessoal - RPPS </t>
  </si>
  <si>
    <t>1000.00.00</t>
  </si>
  <si>
    <t>Receitas Correntes</t>
  </si>
  <si>
    <t>1100.00.00</t>
  </si>
  <si>
    <t>Receita Tributária</t>
  </si>
  <si>
    <t>1110.00.00</t>
  </si>
  <si>
    <t>1113.00.00</t>
  </si>
  <si>
    <t>Impostos sobre a Produção e a Circulação</t>
  </si>
  <si>
    <t>1113.02.01</t>
  </si>
  <si>
    <t>1200.00.00</t>
  </si>
  <si>
    <t>Receitas de Contribuições</t>
  </si>
  <si>
    <t>1300.00.00</t>
  </si>
  <si>
    <t>Receita Patrimonial</t>
  </si>
  <si>
    <t>1310.00.00</t>
  </si>
  <si>
    <t>Receitas Imobiliárias</t>
  </si>
  <si>
    <t>1311.00.00</t>
  </si>
  <si>
    <t>Aluguéis</t>
  </si>
  <si>
    <t>1400.00.00</t>
  </si>
  <si>
    <t>Receita Agropecuária</t>
  </si>
  <si>
    <t>1500.00.00</t>
  </si>
  <si>
    <t>Receita Industrial</t>
  </si>
  <si>
    <t>1520.20.00</t>
  </si>
  <si>
    <t>Receita da Indústria Química</t>
  </si>
  <si>
    <t>1520.99.00</t>
  </si>
  <si>
    <t>Outras Receitas da Indústria de Transformação</t>
  </si>
  <si>
    <t>1600.00.00</t>
  </si>
  <si>
    <t>Receita de Serviços</t>
  </si>
  <si>
    <t>1600.01.00</t>
  </si>
  <si>
    <t>Serviços Comerciais</t>
  </si>
  <si>
    <t>1700.00.00</t>
  </si>
  <si>
    <t>Transferências Correntes</t>
  </si>
  <si>
    <t>1900.00.00</t>
  </si>
  <si>
    <t>Outras Receitas Correntes</t>
  </si>
  <si>
    <t>2000.00.00</t>
  </si>
  <si>
    <t>Receitas de Capital</t>
  </si>
  <si>
    <t>2100.00.00</t>
  </si>
  <si>
    <t>Operações de Crédito</t>
  </si>
  <si>
    <t>2110.00.00</t>
  </si>
  <si>
    <t>Operações de Crédito Internas</t>
  </si>
  <si>
    <t>2120.00.00</t>
  </si>
  <si>
    <t>2200.00.00</t>
  </si>
  <si>
    <t>Alienação de Bens</t>
  </si>
  <si>
    <t>2300.00.00</t>
  </si>
  <si>
    <t>Amortização de Empréstimos</t>
  </si>
  <si>
    <t>2400.00.00</t>
  </si>
  <si>
    <t>Transferências de Capital</t>
  </si>
  <si>
    <t>2500.00.00</t>
  </si>
  <si>
    <t>Outras Receitas de Capital</t>
  </si>
  <si>
    <t>Ganhos com alienação de imobilizado</t>
  </si>
  <si>
    <t>Na Procuradoria Jurídica</t>
  </si>
  <si>
    <t>Ganhos com Alienação de Imobilizado</t>
  </si>
  <si>
    <t>PLANO DE CONTAS RESUMIDO PARA RESOLUÇÃO DE EXERCÍCIO</t>
  </si>
  <si>
    <t>2210.00.00</t>
  </si>
  <si>
    <t>2215.00.00</t>
  </si>
  <si>
    <t>Alienação de Veículos</t>
  </si>
  <si>
    <t>DESCRIÇÃO DA NATUREZA DA RECEITA ORÇAMENTÁRIA PARA RESOLUÇÃO DO EXERCÍCIO</t>
  </si>
  <si>
    <t>1112.00.00</t>
  </si>
  <si>
    <t>1112.05.00</t>
  </si>
  <si>
    <t>Impostos sobre o Patrimônio e a Renda</t>
  </si>
  <si>
    <t>4. Arrecadação de Tributos - Receita Orçamentária posterior ao fato gerador - IPVA</t>
  </si>
  <si>
    <t>9. Reconhecimento da VPD (concomitante com a liquidação orçamentária) - entrega da NF e Liquidação da Despesa Orçamentária, vinculada a contrato.</t>
  </si>
  <si>
    <t>ALIENAÇÃO DE UM VEÍCULO</t>
  </si>
  <si>
    <t>24. Encaminhamento para inscrição em dívida ativa (recebimento do processo pela PJ)</t>
  </si>
  <si>
    <t>23. Formalização do processo para encaminhamento à Procuradoria Jurídica (PJ)</t>
  </si>
  <si>
    <t>19. Reavaliação de 1 imóvel - valor atualizado: R$40.000,00 / valor contábil: R$ 30.000,00</t>
  </si>
  <si>
    <t>DOAÇÃO CONCEDIDA DE UM VEÍCULO</t>
  </si>
  <si>
    <t>Imposto sobre a Propriedade de Veículos Automotores - IPVA</t>
  </si>
  <si>
    <t>Imposto sobre Operações Relativas à Circulação de Mercadorias e sobre Prestações de Serviços de Transporte Interestadual e Intermunicipal e de Comunicação - ICMS</t>
  </si>
  <si>
    <t>Previsão inicial da receita</t>
  </si>
  <si>
    <t>Dotação Orçamentária / Crédito inicial</t>
  </si>
  <si>
    <t>Valores Restituíveis (F)</t>
  </si>
  <si>
    <t>Reavaliação de Imobilizado</t>
  </si>
  <si>
    <t>Dispon. - Crédito emp. liquidado a pagar (ver conta corrente)</t>
  </si>
  <si>
    <t>Dispon. de crédito - Crédito liquidado pago (ver conta corrente)</t>
  </si>
  <si>
    <t>Previsão inicial da receita (ver conta corrente)</t>
  </si>
  <si>
    <t xml:space="preserve">         Rec.Indústria de Transformação</t>
  </si>
  <si>
    <t xml:space="preserve">            Operações de Créd. Externas</t>
  </si>
  <si>
    <t xml:space="preserve">    Valores de Terceiros Restituíveis</t>
  </si>
  <si>
    <t xml:space="preserve">   de Longo Prazo a  Pagar</t>
  </si>
  <si>
    <t>Despesas Correntes</t>
  </si>
  <si>
    <t>DESCRIÇÃO DA NATUREZA DA DESPESA ORÇAMENTÁRIA PARA RESOLUÇÃO DO EXERCÍCIO</t>
  </si>
  <si>
    <t>Serviços de terceiros - Pessoa Jurídica</t>
  </si>
  <si>
    <t>Outras despesas correntes</t>
  </si>
  <si>
    <t>Serviços de terceiros - Pessoa Física</t>
  </si>
  <si>
    <t>Pessoal Civil</t>
  </si>
  <si>
    <t>Equipamento e material permanente</t>
  </si>
  <si>
    <t>Investimentos - Aplicação direta</t>
  </si>
  <si>
    <t>Despesa de capital</t>
  </si>
  <si>
    <t>Setenças judiciais</t>
  </si>
  <si>
    <t>Investimentos - Transferências a Estados e ao Distrito Federal</t>
  </si>
  <si>
    <t>Obras e Instalações</t>
  </si>
  <si>
    <t>Juros e encargos da dívida</t>
  </si>
  <si>
    <t>Pessoal e Encargos Sociais - aplicação direta</t>
  </si>
  <si>
    <t>Inversões Financeiras</t>
  </si>
  <si>
    <t>Amortização da Dívida</t>
  </si>
  <si>
    <t>Outras despesas correntes - aplicação direta</t>
  </si>
  <si>
    <t>Material de Consumo</t>
  </si>
  <si>
    <t>37. Inscrição em Restos a Pagar Processados - saldo da conta "crédito empenhado liquidado a pagar"</t>
  </si>
  <si>
    <r>
      <t xml:space="preserve">Impostos - </t>
    </r>
    <r>
      <rPr>
        <i/>
        <sz val="10"/>
        <color indexed="8"/>
        <rFont val="Times New Roman"/>
        <family val="1"/>
      </rPr>
      <t>Destinação Ordinária</t>
    </r>
  </si>
  <si>
    <r>
      <t xml:space="preserve">Receitas Imobiliárias - </t>
    </r>
    <r>
      <rPr>
        <i/>
        <sz val="10"/>
        <color indexed="8"/>
        <rFont val="Times New Roman"/>
        <family val="1"/>
      </rPr>
      <t>Destinação Ordinária</t>
    </r>
  </si>
  <si>
    <r>
      <t xml:space="preserve">Receitas das Industrias de Transformação - </t>
    </r>
    <r>
      <rPr>
        <i/>
        <sz val="10"/>
        <color indexed="8"/>
        <rFont val="Times New Roman"/>
        <family val="1"/>
      </rPr>
      <t>Destinação Ordinária</t>
    </r>
  </si>
  <si>
    <r>
      <t xml:space="preserve">Receitas de Serviços - </t>
    </r>
    <r>
      <rPr>
        <i/>
        <sz val="10"/>
        <color indexed="8"/>
        <rFont val="Times New Roman"/>
        <family val="1"/>
      </rPr>
      <t>Vinculação Recursos Próprios Diretamente Arrecadados</t>
    </r>
  </si>
  <si>
    <r>
      <t xml:space="preserve">Pessoal e Encargos Sociais - </t>
    </r>
    <r>
      <rPr>
        <i/>
        <sz val="10"/>
        <color indexed="8"/>
        <rFont val="Times New Roman"/>
        <family val="1"/>
      </rPr>
      <t>Destinação Ordinária</t>
    </r>
  </si>
  <si>
    <r>
      <t xml:space="preserve">Outras Despesas Correntes - </t>
    </r>
    <r>
      <rPr>
        <i/>
        <sz val="10"/>
        <color indexed="8"/>
        <rFont val="Times New Roman"/>
        <family val="1"/>
      </rPr>
      <t>Destinação Ordinária</t>
    </r>
  </si>
  <si>
    <r>
      <t xml:space="preserve">Investimentos - </t>
    </r>
    <r>
      <rPr>
        <i/>
        <sz val="10"/>
        <color indexed="8"/>
        <rFont val="Times New Roman"/>
        <family val="1"/>
      </rPr>
      <t>Destinação Ordinária</t>
    </r>
  </si>
  <si>
    <r>
      <t xml:space="preserve">Pessoal e Encargos Sociais - </t>
    </r>
    <r>
      <rPr>
        <i/>
        <sz val="10"/>
        <color indexed="8"/>
        <rFont val="Times New Roman"/>
        <family val="1"/>
      </rPr>
      <t>Destinação Ordinária - Função: Encargos Especiais</t>
    </r>
  </si>
  <si>
    <r>
      <t xml:space="preserve">Outras Despesas Correntes - </t>
    </r>
    <r>
      <rPr>
        <i/>
        <sz val="10"/>
        <color indexed="8"/>
        <rFont val="Times New Roman"/>
        <family val="1"/>
      </rPr>
      <t>Destinação Ordinária - Função: Judiciária</t>
    </r>
  </si>
  <si>
    <t>38. Inscrição em Restos a Pagar Não Processados - saldo da conta "crédito empenhado a liquidar"</t>
  </si>
  <si>
    <t>RP não Processados a liquidar</t>
  </si>
  <si>
    <t xml:space="preserve">     Inscrição de Restos a Pagar Processados</t>
  </si>
  <si>
    <t xml:space="preserve">     Inscrição de Restos a Pagar Não Processados</t>
  </si>
  <si>
    <t xml:space="preserve">    Pagamentos de Restos a Pagar Não Processados</t>
  </si>
  <si>
    <t xml:space="preserve">    Pagamentos de Restos a Pagar Processados</t>
  </si>
  <si>
    <t xml:space="preserve">    Valores Restituíveis</t>
  </si>
  <si>
    <t xml:space="preserve">    Fornecedores de curto prazo</t>
  </si>
  <si>
    <t xml:space="preserve">   Ativo Realizável a Longo Prazo                                     </t>
  </si>
  <si>
    <t xml:space="preserve">   Investimento                                                      </t>
  </si>
  <si>
    <t xml:space="preserve">   Imobilizado</t>
  </si>
  <si>
    <t xml:space="preserve">   Intangível                                                         </t>
  </si>
  <si>
    <t xml:space="preserve">    Debêntures e Outros Títulos de Dívida de CP</t>
  </si>
  <si>
    <t xml:space="preserve">   Empréstimos e Financiamentos de Longo Prazo</t>
  </si>
  <si>
    <t xml:space="preserve">   Obrigações Trabalhistas e Previdenciárias de Curto Prazo </t>
  </si>
  <si>
    <t xml:space="preserve">   Debêntures e Outros Títulos de Dívida de Longo Prazo</t>
  </si>
  <si>
    <t xml:space="preserve">  Obrigações Contratadas a Executar</t>
  </si>
  <si>
    <t>Depreciação</t>
  </si>
  <si>
    <t>Remuneração a pessoal - RPPS</t>
  </si>
  <si>
    <t xml:space="preserve">Depreciação </t>
  </si>
  <si>
    <t>RP não Processados inscritos no exercício</t>
  </si>
  <si>
    <t>RP Processados inscritos</t>
  </si>
  <si>
    <t>8.1.1.3.0.01.01</t>
  </si>
  <si>
    <t>8.1.1.3.0.01.02</t>
  </si>
  <si>
    <t>8.1.1.3.0.01.03</t>
  </si>
  <si>
    <t>8.1.1.3.0.01.04</t>
  </si>
  <si>
    <t>8.1.2.3.0.01.01</t>
  </si>
  <si>
    <t>8.1.2.3.0.01.02</t>
  </si>
  <si>
    <t>8.1.2.3.0.01.03</t>
  </si>
  <si>
    <t>8.1.2.3.0.01.04</t>
  </si>
  <si>
    <t>8.1.2.4.0.02.01</t>
  </si>
  <si>
    <t>8.1.2.4.0.02.02</t>
  </si>
  <si>
    <t>Execução de direitos conveniados - convênios a receber</t>
  </si>
  <si>
    <t>Execução de direitos conveniados - convênios a comprovar</t>
  </si>
  <si>
    <t>Execução de direitos conveniados - convênios a aprovar</t>
  </si>
  <si>
    <t>Execução de direitos conveniados - convênios aprovados</t>
  </si>
  <si>
    <t>Execução de obrigações conveniadas - convênios a liberar</t>
  </si>
  <si>
    <t>Execução de obrigações conveniadas - convênios a comprovar</t>
  </si>
  <si>
    <t>Execução de obrigações conveniadas - convênios a aprovar</t>
  </si>
  <si>
    <t>Execução de obrigações conveniadas - convênios aprovados</t>
  </si>
  <si>
    <t>Execução de obrigações contratuais - contratos de serviços a executar</t>
  </si>
  <si>
    <t>Execução de obrigações contratuais - contratos de serviços executados</t>
  </si>
  <si>
    <t>Execução da disponib. de recursos - Disponibilidade por Destinação de Recursos</t>
  </si>
  <si>
    <t>Execução da disponib. de recursos - Disp por Dest de Recursos comprometida</t>
  </si>
  <si>
    <t>Execução da disponib. de recursos - Disp por destinação de recursos utilizada</t>
  </si>
  <si>
    <t>1) DADOS OS LANÇAMENTOS TÍPICOS A SEGUIR, INFORME O CÓDIGO DA CONTA, CONFORME RELAÇÃO DE CONTAS SIMPLIFICADA (BASEADA NO NOVO PLANO DE CONTAS).</t>
  </si>
  <si>
    <t>Transferencias intragovernamentais - Intra OFSS</t>
  </si>
  <si>
    <t>Dotação orçamentária / Crédito inicial</t>
  </si>
  <si>
    <t>3. Reconhecimento do Crédito Tributário relativo ao IPVA (Variação Patrimonial Aumentativa / Receita Tributária por Competência - enfoque patrimonial)</t>
  </si>
  <si>
    <t>11. Empenho da Dotação Orçamentária referente a aquisição de 2 veículos no valor de R$12.000,00 (cada)</t>
  </si>
  <si>
    <t>13. Reconhecimento da Variação Patrimonial Diminutiva decorrente da depreciação, no valor de R$ 400,00, sendo R$200,00 para cada veículo</t>
  </si>
  <si>
    <t>18. Recebimento de 2 imóveis no valor de R$30.000,00 (cada).</t>
  </si>
  <si>
    <t>20. Ajuste a valor recuperável de um dos imóveis - valor atualizado: R$ 25.000,00 / valor contábil: R$ 30.000,00</t>
  </si>
  <si>
    <t>21. Recebimento de depósito de caução</t>
  </si>
  <si>
    <t>22. Devolução parcial de caução recebida</t>
  </si>
  <si>
    <t>Tranferências intragovernamentais - Intra OFSS</t>
  </si>
  <si>
    <t>CONVÊNIO FIRMADO ENTRE OS ESTADOS "A" E "B" PARA CONSTRUÇÃO DE PONTE - Lançamentos no estado "A" (concedente)</t>
  </si>
  <si>
    <t>33. Pagamento (concomitante a liquidação)</t>
  </si>
  <si>
    <t>32. Liquidação para transferência do recurso ao convenente (concomitante ao pagamento)</t>
  </si>
  <si>
    <t>34. Prestação de Contas e incorporação da ponte ao patrimônio do Estado A</t>
  </si>
  <si>
    <t xml:space="preserve">36. Arrecadações diversas - Receita Orçamentária concomitante ao fato gerador                                               </t>
  </si>
  <si>
    <t>Exploração do Patrimônio Imobiliário / Aluguéis</t>
  </si>
  <si>
    <t>4.3.3.1.1.03.01</t>
  </si>
  <si>
    <t>Venda de Produtos da Industria de Transformação</t>
  </si>
  <si>
    <t>Prestação de Serviços Relacionados a T.I.</t>
  </si>
  <si>
    <t>(Receitas Imobiliárias - Aluguéis - R$ 350,00 / Receitas de Indústrias de Transformação - R$ 400,00 / Receitas de Serviços relacionados a T.I. - R$ 1.250,00)</t>
  </si>
  <si>
    <t>12. Liquidação da Despesa Orçamentária e Incorporação do Bem</t>
  </si>
  <si>
    <t xml:space="preserve">Dotação Orçamentária / Crédito Inicial </t>
  </si>
  <si>
    <t>Crédito Empenhado Liquidado a Pagar</t>
  </si>
  <si>
    <t>EXERCÍCIO:                                        MÊS:                                                EMISSÃO:                                                                                          PÁGINA:</t>
  </si>
  <si>
    <t>1.1.1.1.0.00.00</t>
  </si>
  <si>
    <t>1.1.2.2.0.00.00</t>
  </si>
  <si>
    <t>1.1.3.6.0.00.00</t>
  </si>
  <si>
    <t>1.1.3.8.0.00.00</t>
  </si>
  <si>
    <t>1.2.1.1.0.00.00</t>
  </si>
  <si>
    <t>1.2.3.1.0.00.00</t>
  </si>
  <si>
    <t>1.2.3.3.0.00.00</t>
  </si>
  <si>
    <t>2.1.1.1.0.00.00</t>
  </si>
  <si>
    <t>2.1.2.2.0.00.00</t>
  </si>
  <si>
    <t>2.1.3.1.0.00.00</t>
  </si>
  <si>
    <t>2.1.3.3.0.00.00</t>
  </si>
  <si>
    <t>2.1.5.8.0.00.00</t>
  </si>
  <si>
    <t>2.2.1.1.0.00.00</t>
  </si>
  <si>
    <t>3.1.1.1.0.00.00</t>
  </si>
  <si>
    <t>3.3.2.3.0.00.00</t>
  </si>
  <si>
    <t>3.3.3.1.0.00.00</t>
  </si>
  <si>
    <t>3.5.1.0.2.00.00</t>
  </si>
  <si>
    <t>3.5.3.1.0.00.00</t>
  </si>
  <si>
    <t>3.6.1.2.0.00.00</t>
  </si>
  <si>
    <t>4.1.1.2.0.00.00</t>
  </si>
  <si>
    <t>4.1.1.3.0.00.00</t>
  </si>
  <si>
    <t>4.3.2.1.1.14.00</t>
  </si>
  <si>
    <t>4.3.3.1.1.09.00</t>
  </si>
  <si>
    <t>4.5.1.0.2.00.00</t>
  </si>
  <si>
    <t>4.5.3.1.0.00.00</t>
  </si>
  <si>
    <t>4.6.1.1.0.00.00</t>
  </si>
  <si>
    <t>4.6.2.2.0.00.00</t>
  </si>
  <si>
    <t>5.2.1.1.0.00.00</t>
  </si>
  <si>
    <t>5.2.2.1.0.00.00</t>
  </si>
  <si>
    <t>5.3.2.1.0.00.00</t>
  </si>
  <si>
    <t>6.2.1.1.0.00.00</t>
  </si>
  <si>
    <t>6.2.1.2.0.00.00</t>
  </si>
  <si>
    <t>6.2.2.1.1.00.00</t>
  </si>
  <si>
    <t>6.2.2.1.3.01.00</t>
  </si>
  <si>
    <t>6.2.2.1.3.03.00</t>
  </si>
  <si>
    <t>6.2.2.1.3.04.00</t>
  </si>
  <si>
    <t>6.3.1.1.0.00.00</t>
  </si>
  <si>
    <t>6.3.2.1.0.00.00</t>
  </si>
  <si>
    <t>7.1.1.3.0.00.00</t>
  </si>
  <si>
    <t>7.1.2.3.0.00.00</t>
  </si>
  <si>
    <t>7.1.2.4.0.00.00</t>
  </si>
  <si>
    <t>7.2.2.1.0.00.00</t>
  </si>
  <si>
    <t>7.3.1.1.0.00.00</t>
  </si>
  <si>
    <t>7.3.2.1.0.00.00</t>
  </si>
  <si>
    <t>8.2.2.1.1.00.00</t>
  </si>
  <si>
    <t>8.2.2.1.2.00.00</t>
  </si>
  <si>
    <t>8.2.2.1.3.00.00</t>
  </si>
  <si>
    <t>8.3.1.2.0.00.00</t>
  </si>
  <si>
    <t>8.3.1.1.0.00.00</t>
  </si>
  <si>
    <t>8.3.2.1.0.00.00</t>
  </si>
  <si>
    <t>8.3.2.3.0.00.00</t>
  </si>
  <si>
    <t>5.3.1.1.0.00.00</t>
  </si>
  <si>
    <r>
      <t>Investimentos -</t>
    </r>
    <r>
      <rPr>
        <i/>
        <sz val="10"/>
        <color theme="1"/>
        <rFont val="Times New Roman"/>
        <family val="1"/>
      </rPr>
      <t xml:space="preserve"> Destinação Ordinária - Função: Urbanismo</t>
    </r>
  </si>
  <si>
    <t>Créditos tributários a receber (P)</t>
  </si>
  <si>
    <t>1.2.3.8.0.00.00</t>
  </si>
  <si>
    <t>Empréstimos a Curto Prazo (P)</t>
  </si>
  <si>
    <t>Fornecedores Nacionais a curto prazo (F)</t>
  </si>
  <si>
    <t>Pessoal a pagar - Precatórios a longo prazo (P)</t>
  </si>
  <si>
    <t>6.2.2.1.0.00.00</t>
  </si>
  <si>
    <t>Crédito disponível</t>
  </si>
  <si>
    <t>Crédito empenhado a liquidar</t>
  </si>
  <si>
    <t>Crédito empenhado em liquidação</t>
  </si>
  <si>
    <t xml:space="preserve">Crédito liquidado pago </t>
  </si>
  <si>
    <t>Crédito empenhado liquidado</t>
  </si>
  <si>
    <t>Pessoal a pagar - Precatórios a curto prazo (P)</t>
  </si>
  <si>
    <t xml:space="preserve">Crédito empenhado liquidado </t>
  </si>
  <si>
    <t>Fornecedores nacionais a curto prazo (F)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</si>
  <si>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</si>
  <si>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</si>
  <si>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</si>
  <si>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    Investimentos</t>
  </si>
  <si>
    <t xml:space="preserve">        Inversões Financeiras</t>
  </si>
  <si>
    <t xml:space="preserve">        Amortização da Dívida</t>
  </si>
  <si>
    <t>Controle do encaminhamento de créditos da dívida ativa</t>
  </si>
  <si>
    <t>Controle da inscrição de créditos da dívida ativa</t>
  </si>
  <si>
    <t>Pessoal a pagar - Precatórios a curto prazo (F)</t>
  </si>
  <si>
    <t>SOMA CLASSE 1</t>
  </si>
  <si>
    <t>SOMA CLASSE 3</t>
  </si>
  <si>
    <t>SOMA CLASSE 4</t>
  </si>
  <si>
    <t>SOMA CLASSE 5</t>
  </si>
  <si>
    <t>SOMA CLASSE 6</t>
  </si>
  <si>
    <t>SOMA CLASSE 7</t>
  </si>
  <si>
    <t>SOMA CLASSE 8</t>
  </si>
  <si>
    <t>SOMA CLASSE 2</t>
  </si>
  <si>
    <t>TOTAL DO BALANCETE</t>
  </si>
  <si>
    <t>Operações de Crédito Externas para Programas de Educação</t>
  </si>
  <si>
    <t>2123.01.00</t>
  </si>
  <si>
    <t>31. Assinatura do Convênio - Convênio entre Estado A (concedente) e Estado B (convenente) para construção de ponte</t>
  </si>
  <si>
    <t>30. Empenho relativo ao convênio a ser firmado</t>
  </si>
  <si>
    <t>1. Detalhamento das contas orçamentárias e disponibilidade por destinação de recursos (conta-corrente)</t>
  </si>
  <si>
    <t>(b)</t>
  </si>
  <si>
    <t xml:space="preserve"> (c)</t>
  </si>
  <si>
    <t>TOTAL DA DESPESA EMPENHADA (a+b+c)</t>
  </si>
  <si>
    <t>TOTAL DA DESPESA LIQUIDADA (b+c)</t>
  </si>
  <si>
    <t>2.1. As despesas empenhadas e liquidadas devem ser apuradas somando os saldos das contas, conforme demonstração abaixo:</t>
  </si>
  <si>
    <r>
      <t xml:space="preserve">Outras Despesas Correntes - </t>
    </r>
    <r>
      <rPr>
        <i/>
        <sz val="8"/>
        <color indexed="8"/>
        <rFont val="Times New Roman"/>
        <family val="1"/>
      </rPr>
      <t>Destinação Ordinária</t>
    </r>
  </si>
  <si>
    <r>
      <t xml:space="preserve">Investimentos - </t>
    </r>
    <r>
      <rPr>
        <i/>
        <sz val="8"/>
        <color indexed="8"/>
        <rFont val="Times New Roman"/>
        <family val="1"/>
      </rPr>
      <t>Destinação Ordinária</t>
    </r>
  </si>
  <si>
    <t>2.2. Para elaboração do balanço financeiro deverá ser informado o fluxo extra orçamentário do período, conforme lançamentos nº 21 e 22.</t>
  </si>
  <si>
    <t>Recebimento de depósito de caução</t>
  </si>
  <si>
    <t>Devolução parcial de caução recebida</t>
  </si>
  <si>
    <t xml:space="preserve">Saldo caução </t>
  </si>
  <si>
    <t>2.3. Para elaboração da demonstração das variações patrimoniais será necessário evidenciar as variações qualitativas decorrentes da execução orçamentária ocorridas no período. Segue abaixo as informações necessárias:</t>
  </si>
  <si>
    <t>15. Alienação de um veículo (Recebimento do valor da venda a vista)</t>
  </si>
  <si>
    <t xml:space="preserve">valor </t>
  </si>
  <si>
    <t>nº lançamento/ descrição do fato permutativo</t>
  </si>
  <si>
    <t>Tipo de Inf.</t>
  </si>
  <si>
    <t>1
Ativo</t>
  </si>
  <si>
    <t>2
Passivo</t>
  </si>
  <si>
    <t>3
VPD
Variações Patrimo-niais Diminuti-vas</t>
  </si>
  <si>
    <t>4
VPA
Variações Patrimo-niais Aumentati-vas</t>
  </si>
  <si>
    <t>6 
Controle da
 Execução Orçamen-tária</t>
  </si>
  <si>
    <t>(f)</t>
  </si>
  <si>
    <t>(i)=(e-f)</t>
  </si>
  <si>
    <t>2. Informações adicionais para resolução do exercício</t>
  </si>
  <si>
    <t>"Balancete Saldo Final"</t>
  </si>
  <si>
    <t>"detalhamento contas balancete"</t>
  </si>
  <si>
    <t>6.2.2.3.1.00.00</t>
  </si>
  <si>
    <t>6.2.2.3.2.00.00</t>
  </si>
  <si>
    <t>6.2.2.3.3.00.00</t>
  </si>
  <si>
    <t>6.2.2.3.4.00.00</t>
  </si>
  <si>
    <t>30. Convênio entre Estados "A" E "B" para construção de ponte incorporada pelo Estado "A"</t>
  </si>
  <si>
    <t>Exec da disp. de recursos - Disp por Dest de Recursos comprometida</t>
  </si>
  <si>
    <t>Exec da disp. de recursos - Disp por destinação de recursos utilizada</t>
  </si>
  <si>
    <t>Exec da disp. de recursos - Disp por Dest de Recursos ver c/c</t>
  </si>
  <si>
    <r>
      <t xml:space="preserve">Operações de Crédito Externas - </t>
    </r>
    <r>
      <rPr>
        <i/>
        <sz val="10"/>
        <color indexed="8"/>
        <rFont val="Times New Roman"/>
        <family val="1"/>
      </rPr>
      <t>Vinculação Operações de Crédito</t>
    </r>
  </si>
  <si>
    <t xml:space="preserve">     Operações de Crédito</t>
  </si>
  <si>
    <t xml:space="preserve">      Operações de Crédito</t>
  </si>
  <si>
    <t>Transferências de bens das instituições privadas sem fins lucrativos</t>
  </si>
  <si>
    <t>Transferências de bens intragovernamentais (VPD)</t>
  </si>
  <si>
    <t>Transferências de bens a instituições privadas sem fins lucrativos</t>
  </si>
  <si>
    <t>Prestação de Serviços - TI</t>
  </si>
  <si>
    <t>RP não Processados a Liquidar</t>
  </si>
  <si>
    <t>Recursos Próprios Diretamente Arrecadados</t>
  </si>
  <si>
    <t>DEMONSTRATIVO DO SUPERÁVIT/DÉFICIT FINANCEIRO APURADO NO BALANÇO PATRIMONIAL</t>
  </si>
  <si>
    <r>
      <t xml:space="preserve">Alienação de Bens Móveis  - </t>
    </r>
    <r>
      <rPr>
        <i/>
        <sz val="10"/>
        <color indexed="8"/>
        <rFont val="Times New Roman"/>
        <family val="1"/>
      </rPr>
      <t>Destinação Alienação de Bens</t>
    </r>
  </si>
  <si>
    <t xml:space="preserve">     Alienação de Bens</t>
  </si>
  <si>
    <t>Ex</t>
  </si>
  <si>
    <t>Ant</t>
  </si>
  <si>
    <t>7 
Controles Devedores</t>
  </si>
  <si>
    <t>8 
Controles Credores</t>
  </si>
  <si>
    <t>5 
Controle da Aprovação Orçamen-tária</t>
  </si>
  <si>
    <t>FOLHA DE PESSOAL</t>
  </si>
  <si>
    <r>
      <t xml:space="preserve">Pessoal e Encargos Sociais - </t>
    </r>
    <r>
      <rPr>
        <i/>
        <sz val="10"/>
        <color indexed="8"/>
        <rFont val="Times New Roman"/>
        <family val="1"/>
      </rPr>
      <t xml:space="preserve">Destinação Ordinária - Função: Judiciária </t>
    </r>
  </si>
  <si>
    <t xml:space="preserve">SALDO </t>
  </si>
  <si>
    <t>(b-a)</t>
  </si>
  <si>
    <t>Impostos, Taxas e Contribuições de Melhoria</t>
  </si>
  <si>
    <t>Contribuições</t>
  </si>
  <si>
    <t>Exploração e Venda de Bens, Serviços e Direitos</t>
  </si>
  <si>
    <t xml:space="preserve"> Na aula de Demonstrações Contábeis Aplicadas ao Setor Público - Exercício Prático, os alunos deverão receber as planilhas referentes às abas:</t>
  </si>
  <si>
    <t>"BO"</t>
  </si>
  <si>
    <t>"DVP"</t>
  </si>
  <si>
    <t>"BP"</t>
  </si>
  <si>
    <t>"DSF"</t>
  </si>
  <si>
    <t>DEMONSTRAÇÃO DOS FLUXOS DE CAIXA</t>
  </si>
  <si>
    <t>EXERCÍCIO:                     MÊS:                                       EMISSÃO:                                       PÁGINA:</t>
  </si>
  <si>
    <t>FLUXOS DE CAIXA DAS ATIVIDADES DAS OPERAÇÕES</t>
  </si>
  <si>
    <t xml:space="preserve">  </t>
  </si>
  <si>
    <t xml:space="preserve">     RECEITAS DERIVADAS</t>
  </si>
  <si>
    <t xml:space="preserve">          Receita Tributária</t>
  </si>
  <si>
    <t xml:space="preserve">          Receita de Contribuições</t>
  </si>
  <si>
    <t xml:space="preserve">          Outras Receitas Derivadas  </t>
  </si>
  <si>
    <t xml:space="preserve">     RECEITAS ORIGINÁRIAS</t>
  </si>
  <si>
    <t xml:space="preserve">          Receita Patrimonial</t>
  </si>
  <si>
    <t xml:space="preserve">          Receita Agropecuária</t>
  </si>
  <si>
    <t xml:space="preserve">          Receita Industrial</t>
  </si>
  <si>
    <t xml:space="preserve">          Receita de Serviços</t>
  </si>
  <si>
    <t xml:space="preserve">          Outras Receitas Originárias</t>
  </si>
  <si>
    <t xml:space="preserve">          Remuneração das Disponibilidades</t>
  </si>
  <si>
    <t xml:space="preserve">     TRANSFERÊNCIAS</t>
  </si>
  <si>
    <t xml:space="preserve">          Intergovernamentais </t>
  </si>
  <si>
    <t xml:space="preserve">               a Estados  </t>
  </si>
  <si>
    <t xml:space="preserve">               a Municípios</t>
  </si>
  <si>
    <t xml:space="preserve">          Intragovernamentais</t>
  </si>
  <si>
    <t>DESEMBOLSOS</t>
  </si>
  <si>
    <t xml:space="preserve">     PESSOAL E OUTRAS DESPESAS CORRENTES POR FUNÇÃO</t>
  </si>
  <si>
    <t xml:space="preserve">          Judiciária</t>
  </si>
  <si>
    <t xml:space="preserve">          Encargos Especiais</t>
  </si>
  <si>
    <t xml:space="preserve">     JUROS E ENCARGOS DA DÍVIDA</t>
  </si>
  <si>
    <t xml:space="preserve">          Juros e Correção Monetária da Dívida Interna</t>
  </si>
  <si>
    <t xml:space="preserve">          Juros e Correção Monetária da Dívida Externa</t>
  </si>
  <si>
    <t xml:space="preserve">          Outros Encargos da Dívida</t>
  </si>
  <si>
    <t>FLUXO DE CAIXA LÍQUIDO DAS ATIVIDADES DAS OPERAÇÕES</t>
  </si>
  <si>
    <t>FLUXOS DE CAIXA DAS ATIVIDADES DE INVESTIMENTO</t>
  </si>
  <si>
    <t xml:space="preserve">    Alienação de Bens</t>
  </si>
  <si>
    <t xml:space="preserve">    Amortização de Empréstimos e Financiamentos Concedidos</t>
  </si>
  <si>
    <t xml:space="preserve">    Aquisição de Ativo Não Circulante</t>
  </si>
  <si>
    <t xml:space="preserve">    Concessão de Empréstimos e Financiamentos </t>
  </si>
  <si>
    <t>FLUXO DE CAIXA LÍQUIDO DAS ATIVIDADES DE INVESTIMENTO</t>
  </si>
  <si>
    <t>FLUXOS DE CAIXA DAS ATIVIDADES DE FINANCIAMENTO</t>
  </si>
  <si>
    <t xml:space="preserve"> INGRESSOS</t>
  </si>
  <si>
    <t xml:space="preserve">    Operações de Crédito</t>
  </si>
  <si>
    <t xml:space="preserve">    Amortização/Refinanciamento da Dívida</t>
  </si>
  <si>
    <t>FLUXO DE CAIXA LÍQUIDO DAS ATIVIDADES DE FINANCIAMENTO</t>
  </si>
  <si>
    <t>GERAÇÃO LÍQUIDA DE CAIXA E EQUIVALENTE DE CAIXA</t>
  </si>
  <si>
    <t>CAIXA E EQUIVALENTE DE CAIXA INICIAL</t>
  </si>
  <si>
    <t>CAIXA E EQUIVALENTE DE CAIXA FINAL</t>
  </si>
  <si>
    <t>"DFC"</t>
  </si>
  <si>
    <t>"BF"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</si>
</sst>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</numFmts>
  <fonts count="4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u/>
      <sz val="9"/>
      <name val="Times New Roman"/>
      <family val="1"/>
    </font>
    <font>
      <i/>
      <sz val="10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Arial"/>
      <family val="2"/>
    </font>
    <font>
      <sz val="11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9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3"/>
      </top>
      <bottom style="thin">
        <color indexed="64"/>
      </bottom>
      <diagonal/>
    </border>
    <border>
      <left/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11">
    <xf numFmtId="0" fontId="0" fillId="0" borderId="0" xfId="0"/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7" fillId="0" borderId="0" xfId="0" applyFont="1"/>
    <xf numFmtId="0" fontId="9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5" fontId="6" fillId="2" borderId="2" xfId="2" applyFont="1" applyFill="1" applyBorder="1" applyAlignment="1">
      <alignment vertical="top" wrapText="1"/>
    </xf>
    <xf numFmtId="165" fontId="6" fillId="2" borderId="3" xfId="2" applyFont="1" applyFill="1" applyBorder="1" applyAlignment="1">
      <alignment vertical="top" wrapText="1"/>
    </xf>
    <xf numFmtId="165" fontId="6" fillId="2" borderId="4" xfId="2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 indent="1"/>
    </xf>
    <xf numFmtId="165" fontId="3" fillId="2" borderId="2" xfId="2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12" fillId="0" borderId="0" xfId="0" applyFont="1"/>
    <xf numFmtId="165" fontId="3" fillId="0" borderId="6" xfId="2" applyFont="1" applyBorder="1" applyAlignment="1">
      <alignment horizontal="center" vertical="top" wrapText="1"/>
    </xf>
    <xf numFmtId="165" fontId="3" fillId="2" borderId="6" xfId="2" applyFont="1" applyFill="1" applyBorder="1" applyAlignment="1">
      <alignment horizontal="center" vertical="top" wrapText="1"/>
    </xf>
    <xf numFmtId="165" fontId="6" fillId="2" borderId="1" xfId="2" applyFont="1" applyFill="1" applyBorder="1" applyAlignment="1">
      <alignment vertical="top" wrapText="1"/>
    </xf>
    <xf numFmtId="165" fontId="6" fillId="2" borderId="6" xfId="2" applyFont="1" applyFill="1" applyBorder="1" applyAlignment="1">
      <alignment vertical="top" wrapText="1"/>
    </xf>
    <xf numFmtId="165" fontId="6" fillId="2" borderId="6" xfId="2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5" fontId="13" fillId="0" borderId="9" xfId="2" applyFont="1" applyBorder="1" applyAlignment="1">
      <alignment horizontal="center" vertical="center"/>
    </xf>
    <xf numFmtId="165" fontId="13" fillId="0" borderId="10" xfId="2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14" fillId="0" borderId="8" xfId="2" applyNumberFormat="1" applyFont="1" applyFill="1" applyBorder="1" applyAlignment="1">
      <alignment horizontal="center" vertical="center"/>
    </xf>
    <xf numFmtId="164" fontId="14" fillId="0" borderId="12" xfId="2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4" fontId="14" fillId="0" borderId="23" xfId="2" applyNumberFormat="1" applyFont="1" applyBorder="1" applyAlignment="1">
      <alignment horizontal="center" vertical="center"/>
    </xf>
    <xf numFmtId="164" fontId="14" fillId="0" borderId="6" xfId="2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4" fillId="0" borderId="8" xfId="2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164" fontId="13" fillId="0" borderId="9" xfId="2" applyNumberFormat="1" applyFont="1" applyBorder="1" applyAlignment="1">
      <alignment horizontal="center" vertical="center"/>
    </xf>
    <xf numFmtId="164" fontId="13" fillId="0" borderId="10" xfId="2" applyNumberFormat="1" applyFont="1" applyBorder="1" applyAlignment="1">
      <alignment horizontal="center" vertical="center"/>
    </xf>
    <xf numFmtId="165" fontId="14" fillId="0" borderId="0" xfId="2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4" fillId="0" borderId="9" xfId="0" applyNumberFormat="1" applyFont="1" applyBorder="1" applyAlignment="1">
      <alignment horizontal="center" vertical="center"/>
    </xf>
    <xf numFmtId="165" fontId="14" fillId="0" borderId="9" xfId="2" applyFont="1" applyBorder="1" applyAlignment="1">
      <alignment horizontal="center" vertical="center"/>
    </xf>
    <xf numFmtId="165" fontId="14" fillId="0" borderId="10" xfId="2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center" vertical="center"/>
    </xf>
    <xf numFmtId="165" fontId="14" fillId="0" borderId="24" xfId="2" applyFont="1" applyBorder="1" applyAlignment="1">
      <alignment horizontal="center" vertical="center"/>
    </xf>
    <xf numFmtId="165" fontId="14" fillId="0" borderId="0" xfId="2" applyFont="1" applyBorder="1" applyAlignment="1">
      <alignment horizontal="center" vertical="center"/>
    </xf>
    <xf numFmtId="165" fontId="14" fillId="0" borderId="8" xfId="2" applyFont="1" applyBorder="1" applyAlignment="1">
      <alignment horizontal="center" vertical="center"/>
    </xf>
    <xf numFmtId="165" fontId="14" fillId="0" borderId="18" xfId="2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7" fillId="0" borderId="0" xfId="0" applyFont="1"/>
    <xf numFmtId="0" fontId="8" fillId="0" borderId="0" xfId="0" applyFont="1" applyAlignment="1">
      <alignment horizontal="justify" vertical="center" wrapText="1"/>
    </xf>
    <xf numFmtId="0" fontId="8" fillId="0" borderId="0" xfId="0" applyFont="1" applyFill="1" applyAlignment="1">
      <alignment horizontal="left"/>
    </xf>
    <xf numFmtId="0" fontId="17" fillId="0" borderId="0" xfId="0" applyFont="1" applyFill="1"/>
    <xf numFmtId="0" fontId="19" fillId="0" borderId="0" xfId="0" applyFont="1" applyAlignment="1">
      <alignment horizontal="justify"/>
    </xf>
    <xf numFmtId="0" fontId="19" fillId="0" borderId="0" xfId="0" applyFont="1"/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justify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right" vertical="top" wrapText="1"/>
    </xf>
    <xf numFmtId="0" fontId="22" fillId="0" borderId="0" xfId="0" applyFont="1" applyFill="1" applyAlignment="1">
      <alignment horizontal="justify" vertical="top" wrapText="1"/>
    </xf>
    <xf numFmtId="0" fontId="22" fillId="0" borderId="0" xfId="0" applyFont="1" applyAlignment="1">
      <alignment horizontal="justify" wrapText="1"/>
    </xf>
    <xf numFmtId="0" fontId="19" fillId="0" borderId="0" xfId="0" applyFont="1" applyAlignment="1">
      <alignment horizontal="right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8" fillId="0" borderId="15" xfId="0" applyFont="1" applyBorder="1" applyAlignment="1">
      <alignment horizontal="right" vertical="top" wrapText="1"/>
    </xf>
    <xf numFmtId="164" fontId="19" fillId="0" borderId="0" xfId="1" applyFont="1" applyAlignment="1">
      <alignment horizontal="right"/>
    </xf>
    <xf numFmtId="0" fontId="19" fillId="0" borderId="0" xfId="0" applyFont="1" applyFill="1" applyAlignment="1">
      <alignment horizontal="righ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165" fontId="17" fillId="0" borderId="0" xfId="2" applyFont="1"/>
    <xf numFmtId="0" fontId="8" fillId="0" borderId="0" xfId="0" applyFont="1" applyFill="1"/>
    <xf numFmtId="0" fontId="19" fillId="0" borderId="0" xfId="0" applyFont="1" applyFill="1"/>
    <xf numFmtId="0" fontId="8" fillId="0" borderId="0" xfId="0" applyFont="1"/>
    <xf numFmtId="0" fontId="8" fillId="2" borderId="3" xfId="0" applyFont="1" applyFill="1" applyBorder="1" applyAlignment="1">
      <alignment horizontal="justify" vertical="top" wrapText="1"/>
    </xf>
    <xf numFmtId="0" fontId="19" fillId="2" borderId="3" xfId="0" applyFont="1" applyFill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165" fontId="8" fillId="2" borderId="2" xfId="2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justify" vertical="top" wrapText="1"/>
    </xf>
    <xf numFmtId="165" fontId="19" fillId="2" borderId="3" xfId="2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justify" vertical="top" wrapText="1"/>
    </xf>
    <xf numFmtId="165" fontId="19" fillId="2" borderId="1" xfId="2" applyFont="1" applyFill="1" applyBorder="1" applyAlignment="1">
      <alignment vertical="top" wrapText="1"/>
    </xf>
    <xf numFmtId="165" fontId="8" fillId="2" borderId="3" xfId="2" applyFont="1" applyFill="1" applyBorder="1" applyAlignment="1">
      <alignment vertical="top" wrapText="1"/>
    </xf>
    <xf numFmtId="165" fontId="19" fillId="2" borderId="0" xfId="2" applyFont="1" applyFill="1" applyBorder="1"/>
    <xf numFmtId="0" fontId="8" fillId="2" borderId="7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justify" vertical="top" wrapText="1"/>
    </xf>
    <xf numFmtId="0" fontId="19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9" fillId="0" borderId="7" xfId="0" applyFont="1" applyBorder="1"/>
    <xf numFmtId="0" fontId="8" fillId="2" borderId="1" xfId="0" applyFont="1" applyFill="1" applyBorder="1" applyAlignment="1">
      <alignment horizontal="justify" vertical="top" wrapText="1"/>
    </xf>
    <xf numFmtId="0" fontId="19" fillId="2" borderId="4" xfId="0" applyFont="1" applyFill="1" applyBorder="1" applyAlignment="1">
      <alignment horizontal="center" vertical="top" wrapText="1"/>
    </xf>
    <xf numFmtId="165" fontId="19" fillId="2" borderId="4" xfId="2" applyFont="1" applyFill="1" applyBorder="1" applyAlignment="1">
      <alignment vertical="top" wrapText="1"/>
    </xf>
    <xf numFmtId="0" fontId="19" fillId="2" borderId="6" xfId="0" applyFont="1" applyFill="1" applyBorder="1" applyAlignment="1">
      <alignment vertical="top" wrapText="1"/>
    </xf>
    <xf numFmtId="165" fontId="8" fillId="0" borderId="6" xfId="2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165" fontId="8" fillId="0" borderId="6" xfId="0" applyNumberFormat="1" applyFont="1" applyBorder="1" applyAlignment="1">
      <alignment horizontal="center" vertical="top" wrapText="1"/>
    </xf>
    <xf numFmtId="165" fontId="19" fillId="0" borderId="0" xfId="0" applyNumberFormat="1" applyFont="1" applyFill="1"/>
    <xf numFmtId="0" fontId="25" fillId="2" borderId="4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4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165" fontId="25" fillId="2" borderId="2" xfId="2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165" fontId="27" fillId="2" borderId="0" xfId="2" applyFont="1" applyFill="1" applyAlignment="1">
      <alignment horizontal="right" vertical="center" wrapText="1"/>
    </xf>
    <xf numFmtId="165" fontId="21" fillId="2" borderId="3" xfId="2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vertical="center" wrapText="1"/>
    </xf>
    <xf numFmtId="165" fontId="28" fillId="0" borderId="0" xfId="2" applyFont="1" applyAlignment="1">
      <alignment horizontal="right" vertical="center" wrapText="1"/>
    </xf>
    <xf numFmtId="165" fontId="25" fillId="2" borderId="3" xfId="2" applyFont="1" applyFill="1" applyBorder="1" applyAlignment="1">
      <alignment horizontal="right" vertical="center" wrapText="1"/>
    </xf>
    <xf numFmtId="0" fontId="25" fillId="2" borderId="6" xfId="0" applyFont="1" applyFill="1" applyBorder="1" applyAlignment="1">
      <alignment vertical="center" wrapText="1"/>
    </xf>
    <xf numFmtId="165" fontId="25" fillId="2" borderId="6" xfId="2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vertical="center" wrapText="1"/>
    </xf>
    <xf numFmtId="165" fontId="21" fillId="2" borderId="11" xfId="2" applyFont="1" applyFill="1" applyBorder="1" applyAlignment="1">
      <alignment horizontal="right" vertical="center" wrapText="1"/>
    </xf>
    <xf numFmtId="165" fontId="21" fillId="2" borderId="7" xfId="2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vertical="center" wrapText="1"/>
    </xf>
    <xf numFmtId="165" fontId="21" fillId="2" borderId="14" xfId="2" applyFont="1" applyFill="1" applyBorder="1" applyAlignment="1">
      <alignment horizontal="right" vertical="center" wrapText="1"/>
    </xf>
    <xf numFmtId="165" fontId="21" fillId="2" borderId="4" xfId="2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 wrapText="1"/>
    </xf>
    <xf numFmtId="165" fontId="26" fillId="2" borderId="0" xfId="2" applyFont="1" applyFill="1" applyAlignment="1">
      <alignment horizontal="right" vertical="center" wrapText="1"/>
    </xf>
    <xf numFmtId="0" fontId="28" fillId="2" borderId="0" xfId="0" applyFont="1" applyFill="1" applyAlignment="1">
      <alignment vertical="center" wrapText="1"/>
    </xf>
    <xf numFmtId="165" fontId="25" fillId="2" borderId="10" xfId="2" applyFont="1" applyFill="1" applyBorder="1" applyAlignment="1">
      <alignment horizontal="right" vertical="center" wrapText="1"/>
    </xf>
    <xf numFmtId="0" fontId="25" fillId="2" borderId="10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165" fontId="21" fillId="2" borderId="2" xfId="2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165" fontId="21" fillId="2" borderId="3" xfId="2" applyFont="1" applyFill="1" applyBorder="1" applyAlignment="1">
      <alignment vertical="center" wrapText="1"/>
    </xf>
    <xf numFmtId="165" fontId="21" fillId="2" borderId="4" xfId="2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0" borderId="0" xfId="0" applyFont="1"/>
    <xf numFmtId="0" fontId="14" fillId="0" borderId="27" xfId="0" applyFont="1" applyBorder="1"/>
    <xf numFmtId="0" fontId="14" fillId="0" borderId="27" xfId="0" applyFont="1" applyBorder="1" applyAlignment="1"/>
    <xf numFmtId="0" fontId="14" fillId="0" borderId="27" xfId="0" applyFont="1" applyBorder="1" applyAlignment="1">
      <alignment vertical="top"/>
    </xf>
    <xf numFmtId="0" fontId="14" fillId="0" borderId="0" xfId="0" applyFont="1" applyAlignment="1"/>
    <xf numFmtId="0" fontId="14" fillId="0" borderId="27" xfId="0" applyFont="1" applyBorder="1" applyAlignment="1">
      <alignment wrapText="1"/>
    </xf>
    <xf numFmtId="0" fontId="14" fillId="0" borderId="0" xfId="0" applyFont="1" applyBorder="1"/>
    <xf numFmtId="0" fontId="17" fillId="0" borderId="0" xfId="0" applyFont="1" applyAlignment="1">
      <alignment horizontal="left" vertical="center" wrapText="1"/>
    </xf>
    <xf numFmtId="165" fontId="8" fillId="0" borderId="0" xfId="2" applyFont="1" applyAlignment="1">
      <alignment horizontal="justify" vertical="center" wrapText="1"/>
    </xf>
    <xf numFmtId="165" fontId="8" fillId="0" borderId="0" xfId="2" applyFont="1" applyFill="1" applyAlignment="1">
      <alignment horizontal="left"/>
    </xf>
    <xf numFmtId="165" fontId="19" fillId="0" borderId="0" xfId="2" applyFont="1" applyAlignment="1">
      <alignment vertical="center"/>
    </xf>
    <xf numFmtId="165" fontId="8" fillId="0" borderId="15" xfId="2" applyFont="1" applyBorder="1" applyAlignment="1">
      <alignment horizontal="center" vertical="center" wrapText="1"/>
    </xf>
    <xf numFmtId="165" fontId="18" fillId="0" borderId="0" xfId="2" applyFont="1" applyAlignment="1">
      <alignment horizontal="left"/>
    </xf>
    <xf numFmtId="165" fontId="19" fillId="0" borderId="0" xfId="2" applyFont="1" applyFill="1" applyAlignment="1">
      <alignment horizontal="center" vertical="center" wrapText="1"/>
    </xf>
    <xf numFmtId="165" fontId="19" fillId="3" borderId="25" xfId="2" applyFont="1" applyFill="1" applyBorder="1" applyAlignment="1">
      <alignment horizontal="center" vertical="center" wrapText="1"/>
    </xf>
    <xf numFmtId="165" fontId="19" fillId="3" borderId="0" xfId="2" applyFont="1" applyFill="1" applyAlignment="1">
      <alignment horizontal="center" vertical="center" wrapText="1"/>
    </xf>
    <xf numFmtId="165" fontId="19" fillId="3" borderId="0" xfId="2" applyFont="1" applyFill="1" applyBorder="1" applyAlignment="1">
      <alignment horizontal="center" vertical="center" wrapText="1"/>
    </xf>
    <xf numFmtId="165" fontId="19" fillId="3" borderId="26" xfId="2" applyFont="1" applyFill="1" applyBorder="1" applyAlignment="1">
      <alignment horizontal="center" vertical="center" wrapText="1"/>
    </xf>
    <xf numFmtId="165" fontId="19" fillId="3" borderId="21" xfId="2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8" fillId="0" borderId="15" xfId="0" applyFont="1" applyBorder="1" applyAlignment="1">
      <alignment horizontal="center" vertical="top" wrapText="1"/>
    </xf>
    <xf numFmtId="165" fontId="19" fillId="3" borderId="25" xfId="2" applyFont="1" applyFill="1" applyBorder="1" applyAlignment="1">
      <alignment horizontal="center" vertical="center" wrapText="1"/>
    </xf>
    <xf numFmtId="165" fontId="19" fillId="3" borderId="0" xfId="2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24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5" fontId="19" fillId="3" borderId="0" xfId="2" applyFont="1" applyFill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164" fontId="14" fillId="5" borderId="0" xfId="2" applyNumberFormat="1" applyFont="1" applyFill="1" applyBorder="1" applyAlignment="1">
      <alignment horizontal="center" vertical="center"/>
    </xf>
    <xf numFmtId="164" fontId="14" fillId="5" borderId="1" xfId="2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164" fontId="14" fillId="5" borderId="9" xfId="2" applyNumberFormat="1" applyFont="1" applyFill="1" applyBorder="1" applyAlignment="1">
      <alignment horizontal="center" vertical="center"/>
    </xf>
    <xf numFmtId="164" fontId="14" fillId="5" borderId="10" xfId="2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right" vertical="center"/>
    </xf>
    <xf numFmtId="0" fontId="14" fillId="5" borderId="9" xfId="0" applyFont="1" applyFill="1" applyBorder="1" applyAlignment="1">
      <alignment horizontal="left"/>
    </xf>
    <xf numFmtId="0" fontId="14" fillId="5" borderId="9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4" fillId="5" borderId="0" xfId="0" applyFont="1" applyFill="1" applyBorder="1"/>
    <xf numFmtId="0" fontId="14" fillId="5" borderId="23" xfId="0" applyFont="1" applyFill="1" applyBorder="1"/>
    <xf numFmtId="0" fontId="22" fillId="5" borderId="23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165" fontId="33" fillId="0" borderId="0" xfId="2" applyFont="1" applyAlignment="1">
      <alignment horizontal="center" vertical="center"/>
    </xf>
    <xf numFmtId="165" fontId="33" fillId="0" borderId="0" xfId="2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165" fontId="35" fillId="0" borderId="27" xfId="2" applyFont="1" applyBorder="1" applyAlignment="1">
      <alignment horizontal="center" vertical="center"/>
    </xf>
    <xf numFmtId="0" fontId="19" fillId="0" borderId="27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165" fontId="14" fillId="0" borderId="27" xfId="2" applyFont="1" applyBorder="1" applyAlignment="1">
      <alignment horizontal="center" vertical="center"/>
    </xf>
    <xf numFmtId="164" fontId="35" fillId="0" borderId="27" xfId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24" xfId="0" applyFont="1" applyBorder="1" applyAlignment="1">
      <alignment horizontal="left"/>
    </xf>
    <xf numFmtId="165" fontId="35" fillId="0" borderId="24" xfId="2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22" fillId="6" borderId="5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14" fillId="5" borderId="6" xfId="0" applyFont="1" applyFill="1" applyBorder="1"/>
    <xf numFmtId="0" fontId="19" fillId="5" borderId="0" xfId="0" applyFont="1" applyFill="1" applyBorder="1" applyAlignment="1">
      <alignment horizontal="justify" vertical="top" wrapText="1"/>
    </xf>
    <xf numFmtId="0" fontId="22" fillId="7" borderId="8" xfId="0" applyFont="1" applyFill="1" applyBorder="1" applyAlignment="1">
      <alignment horizontal="left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14" fillId="7" borderId="0" xfId="0" applyFont="1" applyFill="1" applyBorder="1"/>
    <xf numFmtId="0" fontId="14" fillId="7" borderId="23" xfId="0" applyFont="1" applyFill="1" applyBorder="1"/>
    <xf numFmtId="0" fontId="22" fillId="7" borderId="23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left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4" fillId="8" borderId="0" xfId="0" applyFont="1" applyFill="1" applyBorder="1"/>
    <xf numFmtId="0" fontId="14" fillId="8" borderId="23" xfId="0" applyFont="1" applyFill="1" applyBorder="1"/>
    <xf numFmtId="0" fontId="22" fillId="8" borderId="23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justify" vertical="top" wrapText="1"/>
    </xf>
    <xf numFmtId="0" fontId="19" fillId="2" borderId="7" xfId="0" applyFont="1" applyFill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65" fontId="37" fillId="0" borderId="5" xfId="0" applyNumberFormat="1" applyFont="1" applyBorder="1"/>
    <xf numFmtId="0" fontId="2" fillId="2" borderId="7" xfId="0" applyFont="1" applyFill="1" applyBorder="1" applyAlignment="1">
      <alignment vertical="top" wrapText="1"/>
    </xf>
    <xf numFmtId="165" fontId="3" fillId="2" borderId="12" xfId="2" applyFont="1" applyFill="1" applyBorder="1" applyAlignment="1">
      <alignment vertical="top" wrapText="1"/>
    </xf>
    <xf numFmtId="165" fontId="3" fillId="0" borderId="1" xfId="2" applyFont="1" applyBorder="1" applyAlignment="1">
      <alignment horizontal="center" vertical="top" wrapText="1"/>
    </xf>
    <xf numFmtId="165" fontId="39" fillId="2" borderId="34" xfId="2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165" fontId="40" fillId="2" borderId="34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left"/>
    </xf>
    <xf numFmtId="0" fontId="8" fillId="0" borderId="15" xfId="0" applyFont="1" applyBorder="1" applyAlignment="1">
      <alignment horizontal="center" vertical="top" wrapText="1"/>
    </xf>
    <xf numFmtId="165" fontId="19" fillId="3" borderId="25" xfId="2" applyFont="1" applyFill="1" applyBorder="1" applyAlignment="1">
      <alignment horizontal="center" vertical="center" wrapText="1"/>
    </xf>
    <xf numFmtId="165" fontId="19" fillId="3" borderId="0" xfId="2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65" fontId="21" fillId="0" borderId="0" xfId="2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165" fontId="25" fillId="2" borderId="6" xfId="2" applyFont="1" applyFill="1" applyBorder="1" applyAlignment="1">
      <alignment horizontal="left" vertical="center" wrapText="1"/>
    </xf>
    <xf numFmtId="0" fontId="26" fillId="2" borderId="35" xfId="0" applyFont="1" applyFill="1" applyBorder="1" applyAlignment="1">
      <alignment horizontal="left" vertical="center" wrapText="1"/>
    </xf>
    <xf numFmtId="165" fontId="26" fillId="2" borderId="36" xfId="2" applyFont="1" applyFill="1" applyBorder="1" applyAlignment="1">
      <alignment horizontal="left" vertical="center" wrapText="1"/>
    </xf>
    <xf numFmtId="165" fontId="26" fillId="2" borderId="37" xfId="2" applyFont="1" applyFill="1" applyBorder="1" applyAlignment="1">
      <alignment horizontal="left" vertical="center" wrapText="1"/>
    </xf>
    <xf numFmtId="0" fontId="26" fillId="2" borderId="38" xfId="0" applyFont="1" applyFill="1" applyBorder="1" applyAlignment="1">
      <alignment vertical="center" wrapText="1"/>
    </xf>
    <xf numFmtId="165" fontId="26" fillId="2" borderId="39" xfId="2" applyFont="1" applyFill="1" applyBorder="1" applyAlignment="1">
      <alignment horizontal="left" vertical="center" wrapText="1"/>
    </xf>
    <xf numFmtId="0" fontId="26" fillId="2" borderId="38" xfId="0" applyFont="1" applyFill="1" applyBorder="1" applyAlignment="1">
      <alignment horizontal="left" vertical="center" wrapText="1"/>
    </xf>
    <xf numFmtId="165" fontId="26" fillId="2" borderId="13" xfId="2" applyFont="1" applyFill="1" applyBorder="1" applyAlignment="1">
      <alignment horizontal="left" vertical="center" wrapText="1"/>
    </xf>
    <xf numFmtId="0" fontId="27" fillId="2" borderId="38" xfId="0" applyFont="1" applyFill="1" applyBorder="1" applyAlignment="1">
      <alignment vertical="center" wrapText="1"/>
    </xf>
    <xf numFmtId="165" fontId="27" fillId="2" borderId="39" xfId="2" applyFont="1" applyFill="1" applyBorder="1" applyAlignment="1">
      <alignment horizontal="left" vertical="center" wrapText="1"/>
    </xf>
    <xf numFmtId="165" fontId="27" fillId="2" borderId="13" xfId="2" applyFont="1" applyFill="1" applyBorder="1" applyAlignment="1">
      <alignment horizontal="left" vertical="center" wrapText="1"/>
    </xf>
    <xf numFmtId="165" fontId="21" fillId="2" borderId="39" xfId="2" applyFont="1" applyFill="1" applyBorder="1" applyAlignment="1">
      <alignment vertical="center"/>
    </xf>
    <xf numFmtId="0" fontId="21" fillId="2" borderId="38" xfId="0" applyFont="1" applyFill="1" applyBorder="1" applyAlignment="1">
      <alignment vertical="center" wrapText="1"/>
    </xf>
    <xf numFmtId="165" fontId="21" fillId="2" borderId="13" xfId="2" applyFont="1" applyFill="1" applyBorder="1" applyAlignment="1">
      <alignment horizontal="left" vertical="center" wrapText="1"/>
    </xf>
    <xf numFmtId="165" fontId="21" fillId="2" borderId="39" xfId="2" applyFont="1" applyFill="1" applyBorder="1" applyAlignment="1">
      <alignment horizontal="left" vertical="center" wrapText="1"/>
    </xf>
    <xf numFmtId="0" fontId="25" fillId="2" borderId="38" xfId="0" applyFont="1" applyFill="1" applyBorder="1" applyAlignment="1">
      <alignment vertical="center" wrapText="1"/>
    </xf>
    <xf numFmtId="0" fontId="27" fillId="2" borderId="40" xfId="0" applyFont="1" applyFill="1" applyBorder="1" applyAlignment="1">
      <alignment horizontal="left" vertical="center" wrapText="1"/>
    </xf>
    <xf numFmtId="165" fontId="27" fillId="2" borderId="41" xfId="2" applyFont="1" applyFill="1" applyBorder="1" applyAlignment="1">
      <alignment horizontal="left" vertical="center" wrapText="1"/>
    </xf>
    <xf numFmtId="165" fontId="27" fillId="2" borderId="42" xfId="2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165" fontId="27" fillId="2" borderId="8" xfId="2" applyFont="1" applyFill="1" applyBorder="1" applyAlignment="1">
      <alignment horizontal="left" vertical="center" wrapText="1"/>
    </xf>
    <xf numFmtId="165" fontId="25" fillId="2" borderId="10" xfId="2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vertical="center" wrapText="1"/>
    </xf>
    <xf numFmtId="165" fontId="21" fillId="0" borderId="39" xfId="2" applyFont="1" applyBorder="1" applyAlignment="1">
      <alignment horizontal="left" vertical="center" wrapText="1"/>
    </xf>
    <xf numFmtId="0" fontId="25" fillId="2" borderId="38" xfId="0" applyFont="1" applyFill="1" applyBorder="1" applyAlignment="1">
      <alignment horizontal="left" vertical="center" wrapText="1"/>
    </xf>
    <xf numFmtId="165" fontId="25" fillId="2" borderId="13" xfId="2" applyFont="1" applyFill="1" applyBorder="1" applyAlignment="1">
      <alignment horizontal="left" vertical="center" wrapText="1"/>
    </xf>
    <xf numFmtId="165" fontId="25" fillId="2" borderId="39" xfId="2" applyFont="1" applyFill="1" applyBorder="1" applyAlignment="1">
      <alignment horizontal="left" vertical="center" wrapText="1"/>
    </xf>
    <xf numFmtId="0" fontId="25" fillId="2" borderId="40" xfId="0" applyFont="1" applyFill="1" applyBorder="1" applyAlignment="1">
      <alignment horizontal="left" vertical="center" wrapText="1"/>
    </xf>
    <xf numFmtId="165" fontId="25" fillId="2" borderId="41" xfId="2" applyFont="1" applyFill="1" applyBorder="1" applyAlignment="1">
      <alignment horizontal="left" vertical="center" wrapText="1"/>
    </xf>
    <xf numFmtId="165" fontId="25" fillId="2" borderId="42" xfId="2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165" fontId="27" fillId="2" borderId="0" xfId="2" applyFont="1" applyFill="1" applyBorder="1" applyAlignment="1">
      <alignment horizontal="left" vertical="center" wrapText="1"/>
    </xf>
    <xf numFmtId="0" fontId="26" fillId="3" borderId="38" xfId="0" applyFont="1" applyFill="1" applyBorder="1" applyAlignment="1">
      <alignment vertical="center" wrapText="1"/>
    </xf>
    <xf numFmtId="165" fontId="26" fillId="3" borderId="13" xfId="2" applyFont="1" applyFill="1" applyBorder="1" applyAlignment="1">
      <alignment horizontal="left" vertical="center" wrapText="1"/>
    </xf>
    <xf numFmtId="165" fontId="26" fillId="3" borderId="39" xfId="2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165" fontId="21" fillId="0" borderId="13" xfId="2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165" fontId="25" fillId="0" borderId="13" xfId="2" applyFont="1" applyBorder="1" applyAlignment="1">
      <alignment horizontal="left" vertical="center" wrapText="1"/>
    </xf>
    <xf numFmtId="165" fontId="25" fillId="0" borderId="39" xfId="2" applyFont="1" applyBorder="1" applyAlignment="1">
      <alignment horizontal="left" vertical="center" wrapText="1"/>
    </xf>
    <xf numFmtId="0" fontId="25" fillId="0" borderId="38" xfId="0" applyFont="1" applyBorder="1" applyAlignment="1">
      <alignment vertical="center" wrapText="1"/>
    </xf>
    <xf numFmtId="0" fontId="25" fillId="0" borderId="40" xfId="0" applyFont="1" applyBorder="1" applyAlignment="1">
      <alignment horizontal="left" vertical="center" wrapText="1"/>
    </xf>
    <xf numFmtId="165" fontId="25" fillId="0" borderId="41" xfId="2" applyFont="1" applyBorder="1" applyAlignment="1">
      <alignment horizontal="left" vertical="center" wrapText="1"/>
    </xf>
    <xf numFmtId="165" fontId="25" fillId="0" borderId="42" xfId="2" applyFont="1" applyBorder="1" applyAlignment="1">
      <alignment horizontal="left" vertical="center" wrapText="1"/>
    </xf>
    <xf numFmtId="0" fontId="25" fillId="3" borderId="4" xfId="0" applyFont="1" applyFill="1" applyBorder="1" applyAlignment="1">
      <alignment vertical="center" wrapText="1"/>
    </xf>
    <xf numFmtId="165" fontId="25" fillId="3" borderId="6" xfId="2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165" fontId="27" fillId="0" borderId="8" xfId="2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165" fontId="37" fillId="0" borderId="34" xfId="0" applyNumberFormat="1" applyFont="1" applyBorder="1"/>
    <xf numFmtId="165" fontId="25" fillId="0" borderId="10" xfId="2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165" fontId="25" fillId="0" borderId="6" xfId="2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justify" vertical="center" wrapText="1"/>
    </xf>
    <xf numFmtId="165" fontId="8" fillId="2" borderId="3" xfId="2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19" fillId="2" borderId="3" xfId="2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165" fontId="8" fillId="2" borderId="5" xfId="2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165" fontId="19" fillId="2" borderId="11" xfId="2" applyFont="1" applyFill="1" applyBorder="1" applyAlignment="1">
      <alignment horizontal="center" vertical="center" wrapText="1"/>
    </xf>
    <xf numFmtId="165" fontId="19" fillId="2" borderId="12" xfId="2" applyFont="1" applyFill="1" applyBorder="1" applyAlignment="1">
      <alignment horizontal="center" vertical="center" wrapText="1"/>
    </xf>
    <xf numFmtId="165" fontId="19" fillId="2" borderId="2" xfId="2" applyFont="1" applyFill="1" applyBorder="1" applyAlignment="1">
      <alignment horizontal="center" vertical="center" wrapText="1"/>
    </xf>
    <xf numFmtId="165" fontId="19" fillId="2" borderId="7" xfId="2" applyFont="1" applyFill="1" applyBorder="1" applyAlignment="1">
      <alignment horizontal="center" vertical="center" wrapText="1"/>
    </xf>
    <xf numFmtId="165" fontId="19" fillId="2" borderId="1" xfId="2" applyFont="1" applyFill="1" applyBorder="1" applyAlignment="1">
      <alignment horizontal="center" vertical="center" wrapText="1"/>
    </xf>
    <xf numFmtId="165" fontId="19" fillId="2" borderId="3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165" fontId="19" fillId="2" borderId="4" xfId="2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vertical="center"/>
    </xf>
    <xf numFmtId="165" fontId="19" fillId="2" borderId="12" xfId="2" applyFont="1" applyFill="1" applyBorder="1" applyAlignment="1">
      <alignment horizontal="right" vertical="center" wrapText="1"/>
    </xf>
    <xf numFmtId="165" fontId="19" fillId="2" borderId="1" xfId="2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horizontal="justify" vertical="center" wrapText="1"/>
    </xf>
    <xf numFmtId="165" fontId="19" fillId="2" borderId="4" xfId="2" applyFont="1" applyFill="1" applyBorder="1" applyAlignment="1">
      <alignment horizontal="right" vertical="center" wrapText="1"/>
    </xf>
    <xf numFmtId="0" fontId="8" fillId="2" borderId="22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vertical="center"/>
    </xf>
    <xf numFmtId="165" fontId="19" fillId="2" borderId="10" xfId="2" applyFont="1" applyFill="1" applyBorder="1" applyAlignment="1">
      <alignment horizontal="right" vertical="center" wrapText="1"/>
    </xf>
    <xf numFmtId="165" fontId="19" fillId="2" borderId="5" xfId="2" applyFont="1" applyFill="1" applyBorder="1" applyAlignment="1">
      <alignment horizontal="right" vertical="center" wrapText="1"/>
    </xf>
    <xf numFmtId="165" fontId="19" fillId="2" borderId="6" xfId="2" applyFont="1" applyFill="1" applyBorder="1" applyAlignment="1">
      <alignment horizontal="center" vertical="center" wrapText="1"/>
    </xf>
    <xf numFmtId="165" fontId="19" fillId="2" borderId="23" xfId="2" applyFont="1" applyFill="1" applyBorder="1" applyAlignment="1">
      <alignment horizontal="center" vertical="center" wrapText="1"/>
    </xf>
    <xf numFmtId="165" fontId="37" fillId="2" borderId="34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165" fontId="19" fillId="2" borderId="8" xfId="2" applyFont="1" applyFill="1" applyBorder="1" applyAlignment="1">
      <alignment horizontal="right" vertical="center" wrapText="1"/>
    </xf>
    <xf numFmtId="165" fontId="19" fillId="2" borderId="0" xfId="2" applyFont="1" applyFill="1" applyBorder="1" applyAlignment="1">
      <alignment horizontal="right" vertical="center" wrapText="1"/>
    </xf>
    <xf numFmtId="165" fontId="19" fillId="2" borderId="11" xfId="2" applyFont="1" applyFill="1" applyBorder="1" applyAlignment="1">
      <alignment horizontal="right" vertical="center" wrapText="1"/>
    </xf>
    <xf numFmtId="165" fontId="8" fillId="2" borderId="1" xfId="2" applyFont="1" applyFill="1" applyBorder="1" applyAlignment="1">
      <alignment horizontal="right" vertical="center" wrapText="1"/>
    </xf>
    <xf numFmtId="165" fontId="37" fillId="2" borderId="34" xfId="2" applyFont="1" applyFill="1" applyBorder="1" applyAlignment="1">
      <alignment horizontal="right" vertical="center" wrapText="1"/>
    </xf>
    <xf numFmtId="165" fontId="19" fillId="2" borderId="34" xfId="2" applyFont="1" applyFill="1" applyBorder="1" applyAlignment="1">
      <alignment horizontal="right" vertical="center" wrapText="1"/>
    </xf>
    <xf numFmtId="165" fontId="8" fillId="2" borderId="1" xfId="2" applyFont="1" applyFill="1" applyBorder="1" applyAlignment="1">
      <alignment vertical="top" wrapText="1"/>
    </xf>
    <xf numFmtId="165" fontId="38" fillId="2" borderId="34" xfId="2" applyFont="1" applyFill="1" applyBorder="1"/>
    <xf numFmtId="0" fontId="25" fillId="2" borderId="14" xfId="0" applyFont="1" applyFill="1" applyBorder="1" applyAlignment="1">
      <alignment vertical="center" wrapText="1"/>
    </xf>
    <xf numFmtId="0" fontId="26" fillId="2" borderId="43" xfId="0" applyFont="1" applyFill="1" applyBorder="1" applyAlignment="1">
      <alignment vertical="center" wrapText="1"/>
    </xf>
    <xf numFmtId="0" fontId="27" fillId="2" borderId="43" xfId="0" applyFont="1" applyFill="1" applyBorder="1" applyAlignment="1">
      <alignment vertical="center" wrapText="1"/>
    </xf>
    <xf numFmtId="0" fontId="27" fillId="0" borderId="43" xfId="0" applyFont="1" applyBorder="1" applyAlignment="1">
      <alignment vertical="center" wrapText="1"/>
    </xf>
    <xf numFmtId="0" fontId="21" fillId="2" borderId="43" xfId="0" applyFont="1" applyFill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165" fontId="26" fillId="2" borderId="44" xfId="2" applyFont="1" applyFill="1" applyBorder="1" applyAlignment="1">
      <alignment horizontal="left" vertical="center" wrapText="1"/>
    </xf>
    <xf numFmtId="165" fontId="27" fillId="2" borderId="44" xfId="2" applyFont="1" applyFill="1" applyBorder="1" applyAlignment="1">
      <alignment horizontal="left" vertical="center" wrapText="1"/>
    </xf>
    <xf numFmtId="165" fontId="27" fillId="0" borderId="44" xfId="2" applyFont="1" applyBorder="1" applyAlignment="1">
      <alignment horizontal="left" vertical="center" wrapText="1"/>
    </xf>
    <xf numFmtId="165" fontId="21" fillId="2" borderId="44" xfId="2" applyFont="1" applyFill="1" applyBorder="1" applyAlignment="1">
      <alignment horizontal="left" vertical="center" wrapText="1"/>
    </xf>
    <xf numFmtId="165" fontId="21" fillId="0" borderId="44" xfId="2" applyFont="1" applyBorder="1" applyAlignment="1">
      <alignment horizontal="left" vertical="center" wrapText="1"/>
    </xf>
    <xf numFmtId="165" fontId="26" fillId="2" borderId="16" xfId="2" applyFont="1" applyFill="1" applyBorder="1" applyAlignment="1">
      <alignment horizontal="left" vertical="center" wrapText="1"/>
    </xf>
    <xf numFmtId="165" fontId="21" fillId="2" borderId="16" xfId="2" applyFont="1" applyFill="1" applyBorder="1" applyAlignment="1">
      <alignment horizontal="left" vertical="center" wrapText="1"/>
    </xf>
    <xf numFmtId="165" fontId="26" fillId="2" borderId="20" xfId="2" applyFont="1" applyFill="1" applyBorder="1" applyAlignment="1">
      <alignment horizontal="left" vertical="center" wrapText="1"/>
    </xf>
    <xf numFmtId="165" fontId="27" fillId="2" borderId="17" xfId="2" applyFont="1" applyFill="1" applyBorder="1" applyAlignment="1">
      <alignment horizontal="left" vertical="center" wrapText="1"/>
    </xf>
    <xf numFmtId="165" fontId="26" fillId="2" borderId="17" xfId="2" applyFont="1" applyFill="1" applyBorder="1" applyAlignment="1">
      <alignment horizontal="left" vertical="center" wrapText="1"/>
    </xf>
    <xf numFmtId="165" fontId="25" fillId="2" borderId="17" xfId="2" applyFont="1" applyFill="1" applyBorder="1" applyAlignment="1">
      <alignment horizontal="left" vertical="center" wrapText="1"/>
    </xf>
    <xf numFmtId="165" fontId="25" fillId="2" borderId="34" xfId="2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vertical="center" textRotation="90"/>
    </xf>
    <xf numFmtId="0" fontId="22" fillId="7" borderId="3" xfId="0" applyFont="1" applyFill="1" applyBorder="1" applyAlignment="1">
      <alignment vertical="center" textRotation="90"/>
    </xf>
    <xf numFmtId="0" fontId="22" fillId="7" borderId="4" xfId="0" applyFont="1" applyFill="1" applyBorder="1" applyAlignment="1">
      <alignment vertical="center" textRotation="90"/>
    </xf>
    <xf numFmtId="0" fontId="22" fillId="8" borderId="2" xfId="0" applyFont="1" applyFill="1" applyBorder="1" applyAlignment="1">
      <alignment vertical="center" textRotation="90"/>
    </xf>
    <xf numFmtId="0" fontId="22" fillId="8" borderId="3" xfId="0" applyFont="1" applyFill="1" applyBorder="1" applyAlignment="1">
      <alignment vertical="center" textRotation="90"/>
    </xf>
    <xf numFmtId="0" fontId="22" fillId="8" borderId="4" xfId="0" applyFont="1" applyFill="1" applyBorder="1" applyAlignment="1">
      <alignment vertical="center" textRotation="90"/>
    </xf>
    <xf numFmtId="0" fontId="31" fillId="0" borderId="0" xfId="0" applyFont="1" applyBorder="1" applyAlignment="1">
      <alignment horizontal="center"/>
    </xf>
    <xf numFmtId="0" fontId="22" fillId="5" borderId="2" xfId="0" applyFont="1" applyFill="1" applyBorder="1" applyAlignment="1">
      <alignment vertical="center" textRotation="90"/>
    </xf>
    <xf numFmtId="0" fontId="22" fillId="5" borderId="3" xfId="0" applyFont="1" applyFill="1" applyBorder="1" applyAlignment="1">
      <alignment vertical="center" textRotation="90"/>
    </xf>
    <xf numFmtId="0" fontId="22" fillId="5" borderId="4" xfId="0" applyFont="1" applyFill="1" applyBorder="1" applyAlignment="1">
      <alignment vertical="center" textRotation="90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5" fontId="19" fillId="3" borderId="25" xfId="2" applyFont="1" applyFill="1" applyBorder="1" applyAlignment="1">
      <alignment horizontal="center" vertical="center" wrapText="1"/>
    </xf>
    <xf numFmtId="165" fontId="19" fillId="3" borderId="0" xfId="2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8" fillId="3" borderId="23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4" xfId="0" applyFont="1" applyBorder="1" applyAlignment="1">
      <alignment horizontal="left"/>
    </xf>
    <xf numFmtId="0" fontId="14" fillId="0" borderId="0" xfId="0" applyFont="1" applyAlignment="1">
      <alignment horizontal="justify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9" fillId="2" borderId="7" xfId="2" applyFont="1" applyFill="1" applyBorder="1" applyAlignment="1">
      <alignment horizontal="center" vertical="center" wrapText="1"/>
    </xf>
    <xf numFmtId="165" fontId="24" fillId="2" borderId="1" xfId="2" applyFont="1" applyFill="1" applyBorder="1" applyAlignment="1">
      <alignment horizontal="center" vertical="center" wrapText="1"/>
    </xf>
    <xf numFmtId="165" fontId="19" fillId="2" borderId="14" xfId="2" applyFont="1" applyFill="1" applyBorder="1" applyAlignment="1">
      <alignment horizontal="center" vertical="center" wrapText="1"/>
    </xf>
    <xf numFmtId="165" fontId="24" fillId="2" borderId="6" xfId="2" applyFont="1" applyFill="1" applyBorder="1" applyAlignment="1">
      <alignment horizontal="center" vertical="center" wrapText="1"/>
    </xf>
    <xf numFmtId="165" fontId="8" fillId="2" borderId="2" xfId="2" applyFont="1" applyFill="1" applyBorder="1" applyAlignment="1">
      <alignment horizontal="center" vertical="center" wrapText="1"/>
    </xf>
    <xf numFmtId="165" fontId="37" fillId="2" borderId="34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5" fontId="19" fillId="2" borderId="3" xfId="2" applyFont="1" applyFill="1" applyBorder="1" applyAlignment="1">
      <alignment horizontal="center" vertical="center" wrapText="1"/>
    </xf>
    <xf numFmtId="165" fontId="8" fillId="2" borderId="7" xfId="2" applyFont="1" applyFill="1" applyBorder="1" applyAlignment="1">
      <alignment horizontal="center" vertical="center" wrapText="1"/>
    </xf>
    <xf numFmtId="165" fontId="8" fillId="2" borderId="1" xfId="2" applyFont="1" applyFill="1" applyBorder="1" applyAlignment="1">
      <alignment horizontal="center" vertical="center" wrapText="1"/>
    </xf>
    <xf numFmtId="165" fontId="8" fillId="2" borderId="3" xfId="2" applyFont="1" applyFill="1" applyBorder="1" applyAlignment="1">
      <alignment horizontal="center" vertical="center" wrapText="1"/>
    </xf>
    <xf numFmtId="165" fontId="19" fillId="0" borderId="0" xfId="2" applyFont="1" applyAlignment="1">
      <alignment vertical="center"/>
    </xf>
    <xf numFmtId="165" fontId="19" fillId="2" borderId="1" xfId="2" applyFont="1" applyFill="1" applyBorder="1" applyAlignment="1">
      <alignment horizontal="center" vertical="center" wrapText="1"/>
    </xf>
    <xf numFmtId="165" fontId="8" fillId="2" borderId="0" xfId="2" applyFont="1" applyFill="1" applyBorder="1" applyAlignment="1">
      <alignment horizontal="center" vertical="center" wrapText="1"/>
    </xf>
    <xf numFmtId="165" fontId="19" fillId="0" borderId="3" xfId="2" applyFont="1" applyFill="1" applyBorder="1" applyAlignment="1">
      <alignment horizontal="center" vertical="center" wrapText="1"/>
    </xf>
    <xf numFmtId="165" fontId="19" fillId="2" borderId="34" xfId="2" applyFont="1" applyFill="1" applyBorder="1" applyAlignment="1">
      <alignment horizontal="center" vertical="center" wrapText="1"/>
    </xf>
    <xf numFmtId="165" fontId="8" fillId="2" borderId="5" xfId="2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19" fillId="2" borderId="12" xfId="2" applyFont="1" applyFill="1" applyBorder="1" applyAlignment="1">
      <alignment horizontal="right" vertical="center" wrapText="1"/>
    </xf>
    <xf numFmtId="165" fontId="19" fillId="2" borderId="1" xfId="2" applyFont="1" applyFill="1" applyBorder="1" applyAlignment="1">
      <alignment horizontal="right" vertical="center" wrapText="1"/>
    </xf>
    <xf numFmtId="165" fontId="19" fillId="2" borderId="2" xfId="2" applyFont="1" applyFill="1" applyBorder="1" applyAlignment="1">
      <alignment horizontal="right" vertical="center" wrapText="1"/>
    </xf>
    <xf numFmtId="165" fontId="19" fillId="2" borderId="3" xfId="2" applyFont="1" applyFill="1" applyBorder="1" applyAlignment="1">
      <alignment horizontal="right" vertical="center" wrapText="1"/>
    </xf>
    <xf numFmtId="165" fontId="19" fillId="2" borderId="2" xfId="2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19" fillId="0" borderId="5" xfId="2" applyFont="1" applyFill="1" applyBorder="1" applyAlignment="1">
      <alignment horizontal="center" vertical="center" wrapText="1"/>
    </xf>
    <xf numFmtId="165" fontId="8" fillId="0" borderId="5" xfId="2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vertical="center" wrapText="1"/>
    </xf>
    <xf numFmtId="0" fontId="25" fillId="2" borderId="9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vertical="center" wrapText="1"/>
    </xf>
    <xf numFmtId="0" fontId="25" fillId="4" borderId="22" xfId="0" applyFont="1" applyFill="1" applyBorder="1" applyAlignment="1">
      <alignment horizontal="center" vertical="top" wrapText="1"/>
    </xf>
    <xf numFmtId="0" fontId="25" fillId="4" borderId="9" xfId="0" applyFont="1" applyFill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5" fillId="4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57150</xdr:rowOff>
    </xdr:from>
    <xdr:to>
      <xdr:col>1</xdr:col>
      <xdr:colOff>4817969</xdr:colOff>
      <xdr:row>14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247650"/>
          <a:ext cx="5294220" cy="2200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2</xdr:row>
      <xdr:rowOff>17974</xdr:rowOff>
    </xdr:from>
    <xdr:to>
      <xdr:col>4</xdr:col>
      <xdr:colOff>4124325</xdr:colOff>
      <xdr:row>15</xdr:row>
      <xdr:rowOff>85725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1" y="398974"/>
          <a:ext cx="5029199" cy="2172776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15" sqref="F15"/>
    </sheetView>
  </sheetViews>
  <sheetFormatPr defaultRowHeight="15" x14ac:dyDescent="0.25"/>
  <cols>
    <col min="1" max="16384" width="9.140625" style="65"/>
  </cols>
  <sheetData>
    <row r="1" spans="1:10" x14ac:dyDescent="0.25">
      <c r="A1" s="437" t="s">
        <v>698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x14ac:dyDescent="0.25">
      <c r="A2" s="437"/>
      <c r="B2" s="437"/>
      <c r="C2" s="437"/>
      <c r="D2" s="437"/>
      <c r="E2" s="437"/>
      <c r="F2" s="437"/>
      <c r="G2" s="437"/>
      <c r="H2" s="437"/>
      <c r="I2" s="437"/>
      <c r="J2" s="437"/>
    </row>
    <row r="3" spans="1:10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x14ac:dyDescent="0.25">
      <c r="A4" s="65" t="s">
        <v>664</v>
      </c>
    </row>
    <row r="5" spans="1:10" x14ac:dyDescent="0.25">
      <c r="A5" s="65" t="s">
        <v>665</v>
      </c>
    </row>
    <row r="6" spans="1:10" x14ac:dyDescent="0.25">
      <c r="A6" s="65" t="s">
        <v>699</v>
      </c>
    </row>
    <row r="7" spans="1:10" x14ac:dyDescent="0.25">
      <c r="A7" s="65" t="s">
        <v>747</v>
      </c>
    </row>
    <row r="8" spans="1:10" x14ac:dyDescent="0.25">
      <c r="A8" s="65" t="s">
        <v>700</v>
      </c>
    </row>
    <row r="9" spans="1:10" x14ac:dyDescent="0.25">
      <c r="A9" s="65" t="s">
        <v>701</v>
      </c>
    </row>
    <row r="10" spans="1:10" x14ac:dyDescent="0.25">
      <c r="A10" s="65" t="s">
        <v>702</v>
      </c>
    </row>
    <row r="11" spans="1:10" x14ac:dyDescent="0.25">
      <c r="A11" s="65" t="s">
        <v>746</v>
      </c>
    </row>
    <row r="14" spans="1:10" x14ac:dyDescent="0.25">
      <c r="G14" s="65" t="s">
        <v>114</v>
      </c>
    </row>
  </sheetData>
  <mergeCells count="1">
    <mergeCell ref="A1:J2"/>
  </mergeCells>
  <phoneticPr fontId="11" type="noConversion"/>
  <pageMargins left="0.42" right="0.25" top="0.984251969" bottom="0.984251969" header="0.49212598499999999" footer="0.49212598499999999"/>
  <pageSetup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5"/>
  <sheetViews>
    <sheetView showGridLines="0" view="pageLayout" zoomScaleNormal="100" workbookViewId="0">
      <selection activeCell="E8" sqref="E8:E11"/>
    </sheetView>
  </sheetViews>
  <sheetFormatPr defaultColWidth="19.5703125" defaultRowHeight="12.75" x14ac:dyDescent="0.2"/>
  <cols>
    <col min="1" max="1" width="1.7109375" style="70" customWidth="1"/>
    <col min="2" max="2" width="42.42578125" style="70" customWidth="1"/>
    <col min="3" max="3" width="10.85546875" style="70" customWidth="1"/>
    <col min="4" max="4" width="10" style="70" customWidth="1"/>
    <col min="5" max="5" width="43" style="70" customWidth="1"/>
    <col min="6" max="6" width="10.5703125" style="70" customWidth="1"/>
    <col min="7" max="7" width="11.7109375" style="70" customWidth="1"/>
    <col min="8" max="13" width="19.5703125" style="109"/>
    <col min="14" max="16384" width="19.5703125" style="70"/>
  </cols>
  <sheetData>
    <row r="1" spans="2:7" ht="13.5" thickBot="1" x14ac:dyDescent="0.25"/>
    <row r="2" spans="2:7" ht="13.5" thickBot="1" x14ac:dyDescent="0.25">
      <c r="B2" s="545" t="s">
        <v>6</v>
      </c>
      <c r="C2" s="546"/>
      <c r="D2" s="546"/>
      <c r="E2" s="546"/>
      <c r="F2" s="546"/>
      <c r="G2" s="547"/>
    </row>
    <row r="3" spans="2:7" ht="13.5" thickBot="1" x14ac:dyDescent="0.25">
      <c r="B3" s="548" t="s">
        <v>105</v>
      </c>
      <c r="C3" s="549"/>
      <c r="D3" s="549"/>
      <c r="E3" s="549"/>
      <c r="F3" s="549"/>
      <c r="G3" s="550"/>
    </row>
    <row r="4" spans="2:7" ht="13.5" thickBot="1" x14ac:dyDescent="0.25">
      <c r="B4" s="551" t="s">
        <v>106</v>
      </c>
      <c r="C4" s="552"/>
      <c r="D4" s="552"/>
      <c r="E4" s="552"/>
      <c r="F4" s="552"/>
      <c r="G4" s="553"/>
    </row>
    <row r="5" spans="2:7" x14ac:dyDescent="0.2">
      <c r="B5" s="554" t="s">
        <v>107</v>
      </c>
      <c r="C5" s="555"/>
      <c r="D5" s="556"/>
      <c r="E5" s="554" t="s">
        <v>108</v>
      </c>
      <c r="F5" s="555"/>
      <c r="G5" s="556"/>
    </row>
    <row r="6" spans="2:7" x14ac:dyDescent="0.2">
      <c r="B6" s="557"/>
      <c r="C6" s="558"/>
      <c r="D6" s="559"/>
      <c r="E6" s="557" t="s">
        <v>108</v>
      </c>
      <c r="F6" s="558"/>
      <c r="G6" s="559"/>
    </row>
    <row r="7" spans="2:7" ht="13.5" thickBot="1" x14ac:dyDescent="0.25">
      <c r="B7" s="560"/>
      <c r="C7" s="561"/>
      <c r="D7" s="562"/>
      <c r="E7" s="560"/>
      <c r="F7" s="561"/>
      <c r="G7" s="562"/>
    </row>
    <row r="8" spans="2:7" x14ac:dyDescent="0.2">
      <c r="B8" s="512" t="s">
        <v>109</v>
      </c>
      <c r="C8" s="512" t="s">
        <v>110</v>
      </c>
      <c r="D8" s="512" t="s">
        <v>111</v>
      </c>
      <c r="E8" s="512" t="s">
        <v>109</v>
      </c>
      <c r="F8" s="512" t="s">
        <v>110</v>
      </c>
      <c r="G8" s="512" t="s">
        <v>111</v>
      </c>
    </row>
    <row r="9" spans="2:7" x14ac:dyDescent="0.2">
      <c r="B9" s="519"/>
      <c r="C9" s="519"/>
      <c r="D9" s="519" t="s">
        <v>112</v>
      </c>
      <c r="E9" s="519"/>
      <c r="F9" s="519"/>
      <c r="G9" s="519" t="s">
        <v>112</v>
      </c>
    </row>
    <row r="10" spans="2:7" x14ac:dyDescent="0.2">
      <c r="B10" s="519"/>
      <c r="C10" s="519"/>
      <c r="D10" s="519"/>
      <c r="E10" s="519"/>
      <c r="F10" s="519"/>
      <c r="G10" s="519"/>
    </row>
    <row r="11" spans="2:7" ht="13.5" thickBot="1" x14ac:dyDescent="0.25">
      <c r="B11" s="520"/>
      <c r="C11" s="520"/>
      <c r="D11" s="520"/>
      <c r="E11" s="520"/>
      <c r="F11" s="519"/>
      <c r="G11" s="520"/>
    </row>
    <row r="12" spans="2:7" x14ac:dyDescent="0.2">
      <c r="B12" s="111" t="s">
        <v>113</v>
      </c>
      <c r="C12" s="114">
        <f>'Balancete saldo Final'!I41</f>
        <v>71500</v>
      </c>
      <c r="D12" s="114"/>
      <c r="E12" s="115" t="s">
        <v>115</v>
      </c>
      <c r="F12" s="114">
        <f>F14+F15</f>
        <v>64300</v>
      </c>
      <c r="G12" s="114"/>
    </row>
    <row r="13" spans="2:7" ht="4.5" customHeight="1" thickBot="1" x14ac:dyDescent="0.25">
      <c r="B13" s="112"/>
      <c r="C13" s="116"/>
      <c r="D13" s="116"/>
      <c r="E13" s="117"/>
      <c r="F13" s="116"/>
      <c r="G13" s="118"/>
    </row>
    <row r="14" spans="2:7" ht="14.25" thickTop="1" thickBot="1" x14ac:dyDescent="0.25">
      <c r="B14" s="291" t="s">
        <v>116</v>
      </c>
      <c r="C14" s="361">
        <f>'detalhamento_contas balancete'!I25+'detalhamento_contas balancete'!I26+'detalhamento_contas balancete'!I27</f>
        <v>40750</v>
      </c>
      <c r="D14" s="120"/>
      <c r="E14" s="121" t="s">
        <v>116</v>
      </c>
      <c r="F14" s="418">
        <v>64300</v>
      </c>
      <c r="G14" s="118"/>
    </row>
    <row r="15" spans="2:7" ht="14.25" thickTop="1" thickBot="1" x14ac:dyDescent="0.25">
      <c r="B15" s="291" t="s">
        <v>117</v>
      </c>
      <c r="C15" s="361">
        <f>C16+C17+C18+C19+C20</f>
        <v>30750</v>
      </c>
      <c r="D15" s="120"/>
      <c r="E15" s="121" t="s">
        <v>117</v>
      </c>
      <c r="F15" s="418">
        <f>F16+F17+F18+F19</f>
        <v>0</v>
      </c>
      <c r="G15" s="118"/>
    </row>
    <row r="16" spans="2:7" ht="13.5" thickTop="1" x14ac:dyDescent="0.2">
      <c r="B16" s="112" t="s">
        <v>118</v>
      </c>
      <c r="C16" s="116"/>
      <c r="D16" s="116"/>
      <c r="E16" s="117" t="s">
        <v>118</v>
      </c>
      <c r="F16" s="116"/>
      <c r="G16" s="116"/>
    </row>
    <row r="17" spans="2:7" ht="15" customHeight="1" thickBot="1" x14ac:dyDescent="0.25">
      <c r="B17" s="112" t="s">
        <v>119</v>
      </c>
      <c r="C17" s="116"/>
      <c r="D17" s="116"/>
      <c r="E17" s="122" t="s">
        <v>119</v>
      </c>
      <c r="F17" s="116"/>
      <c r="G17" s="116"/>
    </row>
    <row r="18" spans="2:7" ht="14.25" thickTop="1" thickBot="1" x14ac:dyDescent="0.25">
      <c r="B18" s="112" t="s">
        <v>357</v>
      </c>
      <c r="C18" s="116">
        <f>'detalhamento_contas balancete'!I28</f>
        <v>1250</v>
      </c>
      <c r="D18" s="116"/>
      <c r="E18" s="292" t="s">
        <v>357</v>
      </c>
      <c r="F18" s="418"/>
      <c r="G18" s="118"/>
    </row>
    <row r="19" spans="2:7" ht="15" customHeight="1" thickTop="1" thickBot="1" x14ac:dyDescent="0.25">
      <c r="B19" s="292" t="s">
        <v>675</v>
      </c>
      <c r="C19" s="361">
        <f>'detalhamento_contas balancete'!I29</f>
        <v>15500</v>
      </c>
      <c r="D19" s="118"/>
      <c r="E19" s="122" t="s">
        <v>676</v>
      </c>
      <c r="F19" s="116"/>
      <c r="G19" s="116"/>
    </row>
    <row r="20" spans="2:7" ht="13.5" thickTop="1" x14ac:dyDescent="0.2">
      <c r="B20" s="112" t="s">
        <v>685</v>
      </c>
      <c r="C20" s="116">
        <f>+'detalhamento_contas balancete'!I30</f>
        <v>14000</v>
      </c>
      <c r="D20" s="116"/>
      <c r="E20" s="112" t="s">
        <v>685</v>
      </c>
      <c r="F20" s="116"/>
      <c r="G20" s="116"/>
    </row>
    <row r="21" spans="2:7" x14ac:dyDescent="0.2">
      <c r="B21" s="112"/>
      <c r="C21" s="116"/>
      <c r="D21" s="116"/>
      <c r="E21" s="122"/>
      <c r="F21" s="116"/>
      <c r="G21" s="116"/>
    </row>
    <row r="22" spans="2:7" x14ac:dyDescent="0.2">
      <c r="B22" s="123"/>
      <c r="C22" s="116"/>
      <c r="D22" s="116"/>
      <c r="E22" s="122" t="s">
        <v>114</v>
      </c>
      <c r="F22" s="116"/>
      <c r="G22" s="116"/>
    </row>
    <row r="23" spans="2:7" x14ac:dyDescent="0.2">
      <c r="B23" s="124" t="s">
        <v>362</v>
      </c>
      <c r="C23" s="116"/>
      <c r="D23" s="116"/>
      <c r="E23" s="125" t="s">
        <v>120</v>
      </c>
      <c r="F23" s="116"/>
      <c r="G23" s="116"/>
    </row>
    <row r="24" spans="2:7" x14ac:dyDescent="0.2">
      <c r="B24" s="124"/>
      <c r="C24" s="116"/>
      <c r="D24" s="116"/>
      <c r="E24" s="125"/>
      <c r="F24" s="116"/>
      <c r="G24" s="116"/>
    </row>
    <row r="25" spans="2:7" x14ac:dyDescent="0.2">
      <c r="B25" s="124" t="s">
        <v>121</v>
      </c>
      <c r="C25" s="116">
        <v>0</v>
      </c>
      <c r="D25" s="116"/>
      <c r="E25" s="126" t="s">
        <v>122</v>
      </c>
      <c r="F25" s="116">
        <f>0</f>
        <v>0</v>
      </c>
      <c r="G25" s="116"/>
    </row>
    <row r="26" spans="2:7" x14ac:dyDescent="0.2">
      <c r="B26" s="127"/>
      <c r="C26" s="116"/>
      <c r="D26" s="116"/>
      <c r="E26" s="126"/>
      <c r="F26" s="116"/>
      <c r="G26" s="116"/>
    </row>
    <row r="27" spans="2:7" ht="13.5" thickBot="1" x14ac:dyDescent="0.25">
      <c r="B27" s="124" t="s">
        <v>123</v>
      </c>
      <c r="C27" s="119">
        <f>C28+C30+C29</f>
        <v>26100</v>
      </c>
      <c r="D27" s="119"/>
      <c r="E27" s="128" t="s">
        <v>124</v>
      </c>
      <c r="F27" s="119">
        <f>F28+F30+F29</f>
        <v>700</v>
      </c>
      <c r="G27" s="119"/>
    </row>
    <row r="28" spans="2:7" ht="14.25" thickTop="1" thickBot="1" x14ac:dyDescent="0.25">
      <c r="B28" s="292" t="s">
        <v>482</v>
      </c>
      <c r="C28" s="361">
        <f>'Balancete saldo Final'!H38</f>
        <v>24000</v>
      </c>
      <c r="D28" s="417"/>
      <c r="E28" s="112" t="s">
        <v>485</v>
      </c>
      <c r="F28" s="119"/>
      <c r="G28" s="119"/>
    </row>
    <row r="29" spans="2:7" ht="12.75" customHeight="1" thickTop="1" thickBot="1" x14ac:dyDescent="0.25">
      <c r="B29" s="292" t="s">
        <v>483</v>
      </c>
      <c r="C29" s="361">
        <v>100</v>
      </c>
      <c r="D29" s="417"/>
      <c r="E29" s="112" t="s">
        <v>484</v>
      </c>
      <c r="F29" s="119"/>
      <c r="G29" s="119"/>
    </row>
    <row r="30" spans="2:7" ht="14.25" thickTop="1" thickBot="1" x14ac:dyDescent="0.25">
      <c r="B30" s="292" t="s">
        <v>366</v>
      </c>
      <c r="C30" s="361">
        <v>2000</v>
      </c>
      <c r="D30" s="417"/>
      <c r="E30" s="292" t="s">
        <v>486</v>
      </c>
      <c r="F30" s="361">
        <v>700</v>
      </c>
      <c r="G30" s="417"/>
    </row>
    <row r="31" spans="2:7" ht="14.25" thickTop="1" thickBot="1" x14ac:dyDescent="0.25">
      <c r="B31" s="123" t="s">
        <v>120</v>
      </c>
      <c r="C31" s="116"/>
      <c r="D31" s="116"/>
      <c r="E31" s="125"/>
      <c r="F31" s="116"/>
      <c r="G31" s="116"/>
    </row>
    <row r="32" spans="2:7" ht="14.25" thickTop="1" thickBot="1" x14ac:dyDescent="0.25">
      <c r="B32" s="124" t="s">
        <v>249</v>
      </c>
      <c r="C32" s="119">
        <v>0</v>
      </c>
      <c r="D32" s="119"/>
      <c r="E32" s="366" t="s">
        <v>250</v>
      </c>
      <c r="F32" s="361">
        <f>51300+1300-20000</f>
        <v>32600</v>
      </c>
      <c r="G32" s="417"/>
    </row>
    <row r="33" spans="2:7" ht="14.25" thickTop="1" thickBot="1" x14ac:dyDescent="0.25">
      <c r="B33" s="129"/>
      <c r="C33" s="130"/>
      <c r="D33" s="130"/>
      <c r="E33" s="131"/>
      <c r="F33" s="130"/>
      <c r="G33" s="130"/>
    </row>
    <row r="34" spans="2:7" ht="13.5" thickBot="1" x14ac:dyDescent="0.25">
      <c r="B34" s="113" t="s">
        <v>5</v>
      </c>
      <c r="C34" s="132">
        <f>SUM(C12,C25,C27,C32)</f>
        <v>97600</v>
      </c>
      <c r="D34" s="132">
        <f>SUM(D12,D25,D27,D32)</f>
        <v>0</v>
      </c>
      <c r="E34" s="133" t="s">
        <v>5</v>
      </c>
      <c r="F34" s="134">
        <f>SUM(F12,F25,F27,F32)</f>
        <v>97600</v>
      </c>
      <c r="G34" s="134">
        <f>SUM(G12,G25,G27,G32)</f>
        <v>0</v>
      </c>
    </row>
    <row r="35" spans="2:7" x14ac:dyDescent="0.2">
      <c r="B35" s="109"/>
      <c r="C35" s="109"/>
      <c r="D35" s="109"/>
      <c r="E35" s="109"/>
      <c r="F35" s="109"/>
      <c r="G35" s="109"/>
    </row>
    <row r="36" spans="2:7" x14ac:dyDescent="0.2">
      <c r="B36" s="109"/>
      <c r="C36" s="109"/>
      <c r="D36" s="109"/>
      <c r="E36" s="109"/>
      <c r="F36" s="135"/>
      <c r="G36" s="109"/>
    </row>
    <row r="37" spans="2:7" x14ac:dyDescent="0.2">
      <c r="B37" s="109"/>
      <c r="C37" s="109"/>
      <c r="D37" s="109"/>
      <c r="E37" s="109"/>
      <c r="F37" s="109"/>
      <c r="G37" s="109"/>
    </row>
    <row r="38" spans="2:7" x14ac:dyDescent="0.2">
      <c r="B38" s="109"/>
      <c r="C38" s="109"/>
      <c r="D38" s="109"/>
      <c r="E38" s="109"/>
      <c r="F38" s="109"/>
      <c r="G38" s="109"/>
    </row>
    <row r="39" spans="2:7" x14ac:dyDescent="0.2">
      <c r="B39" s="109"/>
      <c r="C39" s="109"/>
      <c r="D39" s="109"/>
      <c r="E39" s="109"/>
      <c r="F39" s="109"/>
      <c r="G39" s="109"/>
    </row>
    <row r="40" spans="2:7" x14ac:dyDescent="0.2">
      <c r="B40" s="109"/>
      <c r="C40" s="109"/>
      <c r="D40" s="109"/>
      <c r="E40" s="109"/>
      <c r="F40" s="109"/>
      <c r="G40" s="109"/>
    </row>
    <row r="41" spans="2:7" x14ac:dyDescent="0.2">
      <c r="B41" s="109"/>
      <c r="C41" s="109"/>
      <c r="D41" s="109"/>
      <c r="E41" s="109"/>
      <c r="F41" s="109"/>
      <c r="G41" s="109"/>
    </row>
    <row r="42" spans="2:7" x14ac:dyDescent="0.2">
      <c r="B42" s="109"/>
      <c r="C42" s="109"/>
      <c r="D42" s="109"/>
      <c r="E42" s="109"/>
      <c r="F42" s="109"/>
      <c r="G42" s="109"/>
    </row>
    <row r="43" spans="2:7" x14ac:dyDescent="0.2">
      <c r="B43" s="109"/>
      <c r="C43" s="109"/>
      <c r="D43" s="109"/>
      <c r="E43" s="109"/>
      <c r="F43" s="109"/>
      <c r="G43" s="109"/>
    </row>
    <row r="44" spans="2:7" x14ac:dyDescent="0.2">
      <c r="B44" s="109"/>
      <c r="C44" s="109"/>
      <c r="D44" s="109"/>
      <c r="E44" s="109"/>
      <c r="F44" s="109"/>
      <c r="G44" s="109"/>
    </row>
    <row r="45" spans="2:7" x14ac:dyDescent="0.2">
      <c r="B45" s="109"/>
      <c r="C45" s="109"/>
      <c r="D45" s="109"/>
      <c r="E45" s="109"/>
      <c r="F45" s="109"/>
      <c r="G45" s="109"/>
    </row>
    <row r="46" spans="2:7" x14ac:dyDescent="0.2">
      <c r="B46" s="109"/>
      <c r="C46" s="109"/>
      <c r="D46" s="109"/>
      <c r="E46" s="109"/>
      <c r="F46" s="109"/>
      <c r="G46" s="109"/>
    </row>
    <row r="47" spans="2:7" x14ac:dyDescent="0.2">
      <c r="B47" s="109"/>
      <c r="C47" s="109"/>
      <c r="D47" s="109"/>
      <c r="E47" s="109"/>
      <c r="F47" s="109"/>
      <c r="G47" s="109"/>
    </row>
    <row r="48" spans="2:7" x14ac:dyDescent="0.2">
      <c r="B48" s="109"/>
      <c r="C48" s="109"/>
      <c r="D48" s="109"/>
      <c r="E48" s="109"/>
      <c r="F48" s="109"/>
      <c r="G48" s="109"/>
    </row>
    <row r="49" spans="2:7" x14ac:dyDescent="0.2">
      <c r="B49" s="109"/>
      <c r="C49" s="109"/>
      <c r="D49" s="109"/>
      <c r="E49" s="109"/>
      <c r="F49" s="109"/>
      <c r="G49" s="109"/>
    </row>
    <row r="50" spans="2:7" x14ac:dyDescent="0.2">
      <c r="B50" s="109"/>
      <c r="C50" s="109"/>
      <c r="D50" s="109"/>
      <c r="E50" s="109"/>
      <c r="F50" s="109"/>
      <c r="G50" s="109"/>
    </row>
    <row r="51" spans="2:7" x14ac:dyDescent="0.2">
      <c r="B51" s="109"/>
      <c r="C51" s="109"/>
      <c r="D51" s="109"/>
      <c r="E51" s="109"/>
      <c r="F51" s="109"/>
      <c r="G51" s="109"/>
    </row>
    <row r="52" spans="2:7" x14ac:dyDescent="0.2">
      <c r="B52" s="109"/>
      <c r="C52" s="109"/>
      <c r="D52" s="109"/>
      <c r="E52" s="109"/>
      <c r="F52" s="109"/>
      <c r="G52" s="109"/>
    </row>
    <row r="53" spans="2:7" x14ac:dyDescent="0.2">
      <c r="B53" s="109"/>
      <c r="C53" s="109"/>
      <c r="D53" s="109"/>
      <c r="E53" s="109"/>
      <c r="F53" s="109"/>
      <c r="G53" s="109"/>
    </row>
    <row r="54" spans="2:7" x14ac:dyDescent="0.2">
      <c r="B54" s="109"/>
      <c r="C54" s="109"/>
      <c r="D54" s="109"/>
      <c r="E54" s="109"/>
      <c r="F54" s="109"/>
      <c r="G54" s="109"/>
    </row>
    <row r="55" spans="2:7" x14ac:dyDescent="0.2">
      <c r="B55" s="109"/>
      <c r="C55" s="109"/>
      <c r="D55" s="109"/>
      <c r="E55" s="109"/>
      <c r="F55" s="109"/>
      <c r="G55" s="109"/>
    </row>
    <row r="56" spans="2:7" x14ac:dyDescent="0.2">
      <c r="B56" s="109"/>
      <c r="C56" s="109"/>
      <c r="D56" s="109"/>
      <c r="E56" s="109"/>
      <c r="F56" s="109"/>
      <c r="G56" s="109"/>
    </row>
    <row r="57" spans="2:7" x14ac:dyDescent="0.2">
      <c r="B57" s="109"/>
      <c r="C57" s="109"/>
      <c r="D57" s="109"/>
      <c r="E57" s="109"/>
      <c r="F57" s="109"/>
      <c r="G57" s="109"/>
    </row>
    <row r="58" spans="2:7" x14ac:dyDescent="0.2">
      <c r="B58" s="109"/>
      <c r="C58" s="109"/>
      <c r="D58" s="109"/>
      <c r="E58" s="109"/>
      <c r="F58" s="109"/>
      <c r="G58" s="109"/>
    </row>
    <row r="59" spans="2:7" x14ac:dyDescent="0.2">
      <c r="B59" s="109"/>
      <c r="C59" s="109"/>
      <c r="D59" s="109"/>
      <c r="E59" s="109"/>
      <c r="F59" s="109"/>
      <c r="G59" s="109"/>
    </row>
    <row r="60" spans="2:7" x14ac:dyDescent="0.2">
      <c r="B60" s="109"/>
      <c r="C60" s="109"/>
      <c r="D60" s="109"/>
      <c r="E60" s="109"/>
      <c r="F60" s="109"/>
      <c r="G60" s="109"/>
    </row>
    <row r="61" spans="2:7" x14ac:dyDescent="0.2">
      <c r="B61" s="109"/>
      <c r="C61" s="109"/>
      <c r="D61" s="109"/>
      <c r="E61" s="109"/>
      <c r="F61" s="109"/>
      <c r="G61" s="109"/>
    </row>
    <row r="62" spans="2:7" x14ac:dyDescent="0.2">
      <c r="B62" s="109"/>
      <c r="C62" s="109"/>
      <c r="D62" s="109"/>
      <c r="E62" s="109"/>
      <c r="F62" s="109"/>
      <c r="G62" s="109"/>
    </row>
    <row r="63" spans="2:7" x14ac:dyDescent="0.2">
      <c r="B63" s="109"/>
      <c r="C63" s="109"/>
      <c r="D63" s="109"/>
      <c r="E63" s="109"/>
      <c r="F63" s="109"/>
      <c r="G63" s="109"/>
    </row>
    <row r="64" spans="2:7" x14ac:dyDescent="0.2">
      <c r="B64" s="109"/>
      <c r="C64" s="109"/>
      <c r="D64" s="109"/>
      <c r="E64" s="109"/>
      <c r="F64" s="109"/>
      <c r="G64" s="109"/>
    </row>
    <row r="65" spans="2:7" x14ac:dyDescent="0.2">
      <c r="B65" s="109"/>
      <c r="C65" s="109"/>
      <c r="D65" s="109"/>
      <c r="E65" s="109"/>
      <c r="F65" s="109"/>
      <c r="G65" s="109"/>
    </row>
    <row r="66" spans="2:7" x14ac:dyDescent="0.2">
      <c r="B66" s="109"/>
      <c r="C66" s="109"/>
      <c r="D66" s="109"/>
      <c r="E66" s="109"/>
      <c r="F66" s="109"/>
      <c r="G66" s="109"/>
    </row>
    <row r="67" spans="2:7" x14ac:dyDescent="0.2">
      <c r="B67" s="109"/>
      <c r="C67" s="109"/>
      <c r="D67" s="109"/>
      <c r="E67" s="109"/>
      <c r="F67" s="109"/>
      <c r="G67" s="109"/>
    </row>
    <row r="68" spans="2:7" x14ac:dyDescent="0.2">
      <c r="B68" s="109"/>
      <c r="C68" s="109"/>
      <c r="D68" s="109"/>
      <c r="E68" s="109"/>
      <c r="F68" s="109"/>
      <c r="G68" s="109"/>
    </row>
    <row r="69" spans="2:7" x14ac:dyDescent="0.2">
      <c r="B69" s="109"/>
      <c r="C69" s="109"/>
      <c r="D69" s="109"/>
      <c r="E69" s="109"/>
      <c r="F69" s="109"/>
      <c r="G69" s="109"/>
    </row>
    <row r="70" spans="2:7" x14ac:dyDescent="0.2">
      <c r="B70" s="109"/>
      <c r="C70" s="109"/>
      <c r="D70" s="109"/>
      <c r="E70" s="109"/>
      <c r="F70" s="109"/>
      <c r="G70" s="109"/>
    </row>
    <row r="71" spans="2:7" x14ac:dyDescent="0.2">
      <c r="B71" s="109"/>
      <c r="C71" s="109"/>
      <c r="D71" s="109"/>
      <c r="E71" s="109"/>
      <c r="F71" s="109"/>
      <c r="G71" s="109"/>
    </row>
    <row r="72" spans="2:7" x14ac:dyDescent="0.2">
      <c r="B72" s="109"/>
      <c r="C72" s="109"/>
      <c r="D72" s="109"/>
      <c r="E72" s="109"/>
      <c r="F72" s="109"/>
      <c r="G72" s="109"/>
    </row>
    <row r="73" spans="2:7" x14ac:dyDescent="0.2">
      <c r="B73" s="109"/>
      <c r="C73" s="109"/>
      <c r="D73" s="109"/>
      <c r="E73" s="109"/>
      <c r="F73" s="109"/>
      <c r="G73" s="109"/>
    </row>
    <row r="74" spans="2:7" x14ac:dyDescent="0.2">
      <c r="B74" s="109"/>
      <c r="C74" s="109"/>
      <c r="D74" s="109"/>
      <c r="E74" s="109"/>
      <c r="F74" s="109"/>
      <c r="G74" s="109"/>
    </row>
    <row r="75" spans="2:7" x14ac:dyDescent="0.2">
      <c r="B75" s="109"/>
      <c r="C75" s="109"/>
      <c r="D75" s="109"/>
      <c r="E75" s="109"/>
      <c r="F75" s="109"/>
      <c r="G75" s="109"/>
    </row>
    <row r="76" spans="2:7" x14ac:dyDescent="0.2">
      <c r="B76" s="109"/>
      <c r="C76" s="109"/>
      <c r="D76" s="109"/>
      <c r="E76" s="109"/>
      <c r="F76" s="109"/>
      <c r="G76" s="109"/>
    </row>
    <row r="77" spans="2:7" x14ac:dyDescent="0.2">
      <c r="B77" s="109"/>
      <c r="C77" s="109"/>
      <c r="D77" s="109"/>
      <c r="E77" s="109"/>
      <c r="F77" s="109"/>
      <c r="G77" s="109"/>
    </row>
    <row r="78" spans="2:7" x14ac:dyDescent="0.2">
      <c r="B78" s="109"/>
      <c r="C78" s="109"/>
      <c r="D78" s="109"/>
      <c r="E78" s="109"/>
      <c r="F78" s="109"/>
      <c r="G78" s="109"/>
    </row>
    <row r="79" spans="2:7" x14ac:dyDescent="0.2">
      <c r="B79" s="109"/>
      <c r="C79" s="109"/>
      <c r="D79" s="109"/>
      <c r="E79" s="109"/>
      <c r="F79" s="109"/>
      <c r="G79" s="109"/>
    </row>
    <row r="80" spans="2:7" x14ac:dyDescent="0.2">
      <c r="B80" s="109"/>
      <c r="C80" s="109"/>
      <c r="D80" s="109"/>
      <c r="E80" s="109"/>
      <c r="F80" s="109"/>
      <c r="G80" s="109"/>
    </row>
    <row r="81" spans="2:7" x14ac:dyDescent="0.2">
      <c r="B81" s="109"/>
      <c r="C81" s="109"/>
      <c r="D81" s="109"/>
      <c r="E81" s="109"/>
      <c r="F81" s="109"/>
      <c r="G81" s="109"/>
    </row>
    <row r="82" spans="2:7" x14ac:dyDescent="0.2">
      <c r="B82" s="109"/>
      <c r="C82" s="109"/>
      <c r="D82" s="109"/>
      <c r="E82" s="109"/>
      <c r="F82" s="109"/>
      <c r="G82" s="109"/>
    </row>
    <row r="83" spans="2:7" x14ac:dyDescent="0.2">
      <c r="B83" s="109"/>
      <c r="C83" s="109"/>
      <c r="D83" s="109"/>
      <c r="E83" s="109"/>
      <c r="F83" s="109"/>
      <c r="G83" s="109"/>
    </row>
    <row r="84" spans="2:7" x14ac:dyDescent="0.2">
      <c r="B84" s="109"/>
      <c r="C84" s="109"/>
      <c r="D84" s="109"/>
      <c r="E84" s="109"/>
      <c r="F84" s="109"/>
      <c r="G84" s="109"/>
    </row>
    <row r="85" spans="2:7" x14ac:dyDescent="0.2">
      <c r="B85" s="109"/>
      <c r="C85" s="109"/>
      <c r="D85" s="109"/>
      <c r="E85" s="109"/>
      <c r="F85" s="109"/>
      <c r="G85" s="109"/>
    </row>
    <row r="86" spans="2:7" x14ac:dyDescent="0.2">
      <c r="B86" s="109"/>
      <c r="C86" s="109"/>
      <c r="D86" s="109"/>
      <c r="E86" s="109"/>
      <c r="F86" s="109"/>
      <c r="G86" s="109"/>
    </row>
    <row r="87" spans="2:7" x14ac:dyDescent="0.2">
      <c r="B87" s="109"/>
      <c r="C87" s="109"/>
      <c r="D87" s="109"/>
      <c r="E87" s="109"/>
      <c r="F87" s="109"/>
      <c r="G87" s="109"/>
    </row>
    <row r="88" spans="2:7" x14ac:dyDescent="0.2">
      <c r="B88" s="109"/>
      <c r="C88" s="109"/>
      <c r="D88" s="109"/>
      <c r="E88" s="109"/>
      <c r="F88" s="109"/>
      <c r="G88" s="109"/>
    </row>
    <row r="89" spans="2:7" x14ac:dyDescent="0.2">
      <c r="B89" s="109"/>
      <c r="C89" s="109"/>
      <c r="D89" s="109"/>
      <c r="E89" s="109"/>
      <c r="F89" s="109"/>
      <c r="G89" s="109"/>
    </row>
    <row r="90" spans="2:7" x14ac:dyDescent="0.2">
      <c r="B90" s="109"/>
      <c r="C90" s="109"/>
      <c r="D90" s="109"/>
      <c r="E90" s="109"/>
      <c r="F90" s="109"/>
      <c r="G90" s="109"/>
    </row>
    <row r="91" spans="2:7" x14ac:dyDescent="0.2">
      <c r="B91" s="109"/>
      <c r="C91" s="109"/>
      <c r="D91" s="109"/>
      <c r="E91" s="109"/>
      <c r="F91" s="109"/>
      <c r="G91" s="109"/>
    </row>
    <row r="92" spans="2:7" x14ac:dyDescent="0.2">
      <c r="B92" s="109"/>
      <c r="C92" s="109"/>
      <c r="D92" s="109"/>
      <c r="E92" s="109"/>
      <c r="F92" s="109"/>
      <c r="G92" s="109"/>
    </row>
    <row r="93" spans="2:7" x14ac:dyDescent="0.2">
      <c r="B93" s="109"/>
      <c r="C93" s="109"/>
      <c r="D93" s="109"/>
      <c r="E93" s="109"/>
      <c r="F93" s="109"/>
      <c r="G93" s="109"/>
    </row>
    <row r="94" spans="2:7" x14ac:dyDescent="0.2">
      <c r="B94" s="109"/>
      <c r="C94" s="109"/>
      <c r="D94" s="109"/>
      <c r="E94" s="109"/>
      <c r="F94" s="109"/>
      <c r="G94" s="109"/>
    </row>
    <row r="95" spans="2:7" x14ac:dyDescent="0.2">
      <c r="B95" s="109"/>
      <c r="C95" s="109"/>
      <c r="D95" s="109"/>
      <c r="E95" s="109"/>
      <c r="F95" s="109"/>
      <c r="G95" s="109"/>
    </row>
    <row r="96" spans="2:7" x14ac:dyDescent="0.2">
      <c r="B96" s="109"/>
      <c r="C96" s="109"/>
      <c r="D96" s="109"/>
      <c r="E96" s="109"/>
      <c r="F96" s="109"/>
      <c r="G96" s="109"/>
    </row>
    <row r="97" spans="2:7" x14ac:dyDescent="0.2">
      <c r="B97" s="109"/>
      <c r="C97" s="109"/>
      <c r="D97" s="109"/>
      <c r="E97" s="109"/>
      <c r="F97" s="109"/>
      <c r="G97" s="109"/>
    </row>
    <row r="98" spans="2:7" x14ac:dyDescent="0.2">
      <c r="B98" s="109"/>
      <c r="C98" s="109"/>
      <c r="D98" s="109"/>
      <c r="E98" s="109"/>
      <c r="F98" s="109"/>
      <c r="G98" s="109"/>
    </row>
    <row r="99" spans="2:7" x14ac:dyDescent="0.2">
      <c r="B99" s="109"/>
      <c r="C99" s="109"/>
      <c r="D99" s="109"/>
      <c r="E99" s="109"/>
      <c r="F99" s="109"/>
      <c r="G99" s="109"/>
    </row>
    <row r="100" spans="2:7" x14ac:dyDescent="0.2">
      <c r="B100" s="109"/>
      <c r="C100" s="109"/>
      <c r="D100" s="109"/>
      <c r="E100" s="109"/>
      <c r="F100" s="109"/>
      <c r="G100" s="109"/>
    </row>
    <row r="101" spans="2:7" x14ac:dyDescent="0.2">
      <c r="B101" s="109"/>
      <c r="C101" s="109"/>
      <c r="D101" s="109"/>
      <c r="E101" s="109"/>
      <c r="F101" s="109"/>
      <c r="G101" s="109"/>
    </row>
    <row r="102" spans="2:7" x14ac:dyDescent="0.2">
      <c r="B102" s="109"/>
      <c r="C102" s="109"/>
      <c r="D102" s="109"/>
      <c r="E102" s="109"/>
      <c r="F102" s="109"/>
      <c r="G102" s="109"/>
    </row>
    <row r="103" spans="2:7" x14ac:dyDescent="0.2">
      <c r="B103" s="109"/>
      <c r="C103" s="109"/>
      <c r="D103" s="109"/>
      <c r="E103" s="109"/>
      <c r="F103" s="109"/>
      <c r="G103" s="109"/>
    </row>
    <row r="104" spans="2:7" x14ac:dyDescent="0.2">
      <c r="B104" s="109"/>
      <c r="C104" s="109"/>
      <c r="D104" s="109"/>
      <c r="E104" s="109"/>
      <c r="F104" s="109"/>
      <c r="G104" s="109"/>
    </row>
    <row r="105" spans="2:7" x14ac:dyDescent="0.2">
      <c r="B105" s="109"/>
      <c r="C105" s="109"/>
      <c r="D105" s="109"/>
      <c r="E105" s="109"/>
      <c r="F105" s="109"/>
      <c r="G105" s="109"/>
    </row>
    <row r="106" spans="2:7" x14ac:dyDescent="0.2">
      <c r="B106" s="109"/>
      <c r="C106" s="109"/>
      <c r="D106" s="109"/>
      <c r="E106" s="109"/>
      <c r="F106" s="109"/>
      <c r="G106" s="109"/>
    </row>
    <row r="107" spans="2:7" x14ac:dyDescent="0.2">
      <c r="B107" s="109"/>
      <c r="C107" s="109"/>
      <c r="D107" s="109"/>
      <c r="E107" s="109"/>
      <c r="F107" s="109"/>
      <c r="G107" s="109"/>
    </row>
    <row r="108" spans="2:7" x14ac:dyDescent="0.2">
      <c r="B108" s="109"/>
      <c r="C108" s="109"/>
      <c r="D108" s="109"/>
      <c r="E108" s="109"/>
      <c r="F108" s="109"/>
      <c r="G108" s="109"/>
    </row>
    <row r="109" spans="2:7" x14ac:dyDescent="0.2">
      <c r="B109" s="109"/>
      <c r="C109" s="109"/>
      <c r="D109" s="109"/>
      <c r="E109" s="109"/>
      <c r="F109" s="109"/>
      <c r="G109" s="109"/>
    </row>
    <row r="110" spans="2:7" x14ac:dyDescent="0.2">
      <c r="B110" s="109"/>
      <c r="C110" s="109"/>
      <c r="D110" s="109"/>
      <c r="E110" s="109"/>
      <c r="F110" s="109"/>
      <c r="G110" s="109"/>
    </row>
    <row r="111" spans="2:7" x14ac:dyDescent="0.2">
      <c r="B111" s="109"/>
      <c r="C111" s="109"/>
      <c r="D111" s="109"/>
      <c r="E111" s="109"/>
      <c r="F111" s="109"/>
      <c r="G111" s="109"/>
    </row>
    <row r="112" spans="2:7" x14ac:dyDescent="0.2">
      <c r="B112" s="109"/>
      <c r="C112" s="109"/>
      <c r="D112" s="109"/>
      <c r="E112" s="109"/>
      <c r="F112" s="109"/>
      <c r="G112" s="109"/>
    </row>
    <row r="113" spans="2:7" x14ac:dyDescent="0.2">
      <c r="B113" s="109"/>
      <c r="C113" s="109"/>
      <c r="D113" s="109"/>
      <c r="E113" s="109"/>
      <c r="F113" s="109"/>
      <c r="G113" s="109"/>
    </row>
    <row r="114" spans="2:7" x14ac:dyDescent="0.2">
      <c r="B114" s="109"/>
      <c r="C114" s="109"/>
      <c r="D114" s="109"/>
      <c r="E114" s="109"/>
      <c r="F114" s="109"/>
      <c r="G114" s="109"/>
    </row>
    <row r="115" spans="2:7" x14ac:dyDescent="0.2">
      <c r="B115" s="109"/>
      <c r="C115" s="109"/>
      <c r="D115" s="109"/>
      <c r="E115" s="109"/>
      <c r="F115" s="109"/>
      <c r="G115" s="109"/>
    </row>
    <row r="116" spans="2:7" x14ac:dyDescent="0.2">
      <c r="B116" s="109"/>
      <c r="C116" s="109"/>
      <c r="D116" s="109"/>
      <c r="E116" s="109"/>
      <c r="F116" s="109"/>
      <c r="G116" s="109"/>
    </row>
    <row r="117" spans="2:7" s="109" customFormat="1" x14ac:dyDescent="0.2"/>
    <row r="118" spans="2:7" s="109" customFormat="1" x14ac:dyDescent="0.2"/>
    <row r="119" spans="2:7" s="109" customFormat="1" x14ac:dyDescent="0.2"/>
    <row r="120" spans="2:7" s="109" customFormat="1" x14ac:dyDescent="0.2"/>
    <row r="121" spans="2:7" s="109" customFormat="1" x14ac:dyDescent="0.2"/>
    <row r="122" spans="2:7" s="109" customFormat="1" x14ac:dyDescent="0.2"/>
    <row r="123" spans="2:7" s="109" customFormat="1" x14ac:dyDescent="0.2"/>
    <row r="124" spans="2:7" s="109" customFormat="1" x14ac:dyDescent="0.2"/>
    <row r="125" spans="2:7" s="109" customFormat="1" x14ac:dyDescent="0.2"/>
    <row r="126" spans="2:7" s="109" customFormat="1" x14ac:dyDescent="0.2"/>
    <row r="127" spans="2:7" s="109" customFormat="1" x14ac:dyDescent="0.2"/>
    <row r="128" spans="2:7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</sheetData>
  <mergeCells count="11">
    <mergeCell ref="F8:F11"/>
    <mergeCell ref="G8:G11"/>
    <mergeCell ref="B8:B11"/>
    <mergeCell ref="C8:C11"/>
    <mergeCell ref="B2:G2"/>
    <mergeCell ref="B3:G3"/>
    <mergeCell ref="B4:G4"/>
    <mergeCell ref="B5:D7"/>
    <mergeCell ref="E5:G7"/>
    <mergeCell ref="D8:D11"/>
    <mergeCell ref="E8:E11"/>
  </mergeCells>
  <phoneticPr fontId="11" type="noConversion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&amp;L&amp;"+,Normal"&amp;18Exercício - Elaboração das Demonstrações Contábeis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5"/>
  <sheetViews>
    <sheetView showGridLines="0" view="pageLayout" zoomScaleNormal="100" workbookViewId="0">
      <selection activeCell="C14" sqref="C14"/>
    </sheetView>
  </sheetViews>
  <sheetFormatPr defaultRowHeight="12" customHeight="1" x14ac:dyDescent="0.2"/>
  <cols>
    <col min="1" max="1" width="2.140625" style="21" customWidth="1"/>
    <col min="2" max="2" width="54.85546875" style="21" customWidth="1"/>
    <col min="3" max="3" width="13.140625" style="21" customWidth="1"/>
    <col min="4" max="4" width="11.7109375" style="21" customWidth="1"/>
    <col min="5" max="16384" width="9.140625" style="21"/>
  </cols>
  <sheetData>
    <row r="1" spans="2:4" ht="12" customHeight="1" thickBot="1" x14ac:dyDescent="0.25"/>
    <row r="2" spans="2:4" ht="12" customHeight="1" thickBot="1" x14ac:dyDescent="0.25">
      <c r="B2" s="569" t="s">
        <v>6</v>
      </c>
      <c r="C2" s="570"/>
      <c r="D2" s="570"/>
    </row>
    <row r="3" spans="2:4" ht="12" customHeight="1" thickBot="1" x14ac:dyDescent="0.25">
      <c r="B3" s="571" t="s">
        <v>127</v>
      </c>
      <c r="C3" s="572"/>
      <c r="D3" s="573"/>
    </row>
    <row r="4" spans="2:4" ht="12" customHeight="1" thickBot="1" x14ac:dyDescent="0.25">
      <c r="B4" s="574" t="s">
        <v>128</v>
      </c>
      <c r="C4" s="575"/>
      <c r="D4" s="576"/>
    </row>
    <row r="5" spans="2:4" ht="12" customHeight="1" thickBot="1" x14ac:dyDescent="0.25">
      <c r="B5" s="577" t="s">
        <v>129</v>
      </c>
      <c r="C5" s="578"/>
      <c r="D5" s="579"/>
    </row>
    <row r="6" spans="2:4" ht="12" customHeight="1" x14ac:dyDescent="0.2">
      <c r="B6" s="580"/>
      <c r="C6" s="582" t="s">
        <v>130</v>
      </c>
      <c r="D6" s="582" t="s">
        <v>111</v>
      </c>
    </row>
    <row r="7" spans="2:4" ht="12" customHeight="1" thickBot="1" x14ac:dyDescent="0.25">
      <c r="B7" s="581"/>
      <c r="C7" s="583"/>
      <c r="D7" s="583" t="s">
        <v>112</v>
      </c>
    </row>
    <row r="8" spans="2:4" ht="12" customHeight="1" thickBot="1" x14ac:dyDescent="0.25">
      <c r="B8" s="3" t="s">
        <v>131</v>
      </c>
      <c r="C8" s="298">
        <f>C9+C15+C19+C27+C34+C37</f>
        <v>117200</v>
      </c>
      <c r="D8" s="22">
        <f>D9+D15+D19+D27+D34+D37</f>
        <v>0</v>
      </c>
    </row>
    <row r="9" spans="2:4" ht="12" customHeight="1" thickTop="1" thickBot="1" x14ac:dyDescent="0.25">
      <c r="B9" s="296" t="s">
        <v>695</v>
      </c>
      <c r="C9" s="299">
        <f>SUM(C10:C14)</f>
        <v>43000</v>
      </c>
      <c r="D9" s="297">
        <f>SUM(D10:D14)</f>
        <v>0</v>
      </c>
    </row>
    <row r="10" spans="2:4" ht="12" customHeight="1" thickTop="1" thickBot="1" x14ac:dyDescent="0.25">
      <c r="B10" s="1" t="s">
        <v>132</v>
      </c>
      <c r="C10" s="299">
        <v>43000</v>
      </c>
      <c r="D10" s="9"/>
    </row>
    <row r="11" spans="2:4" ht="12" customHeight="1" thickTop="1" x14ac:dyDescent="0.2">
      <c r="B11" s="1" t="s">
        <v>133</v>
      </c>
      <c r="C11" s="9"/>
      <c r="D11" s="9"/>
    </row>
    <row r="12" spans="2:4" ht="12" customHeight="1" thickBot="1" x14ac:dyDescent="0.25">
      <c r="B12" s="2" t="s">
        <v>134</v>
      </c>
      <c r="C12" s="10"/>
      <c r="D12" s="10"/>
    </row>
    <row r="13" spans="2:4" ht="12" customHeight="1" x14ac:dyDescent="0.2">
      <c r="B13" s="7" t="s">
        <v>696</v>
      </c>
      <c r="C13" s="9"/>
      <c r="D13" s="9">
        <v>0</v>
      </c>
    </row>
    <row r="14" spans="2:4" ht="12" customHeight="1" thickBot="1" x14ac:dyDescent="0.25">
      <c r="B14" s="2"/>
      <c r="C14" s="10"/>
      <c r="D14" s="10"/>
    </row>
    <row r="15" spans="2:4" ht="12" customHeight="1" thickBot="1" x14ac:dyDescent="0.25">
      <c r="B15" s="7" t="s">
        <v>697</v>
      </c>
      <c r="C15" s="13">
        <f>SUM(C16:C17)</f>
        <v>2000</v>
      </c>
      <c r="D15" s="8">
        <f>SUM(D16:D18)</f>
        <v>0</v>
      </c>
    </row>
    <row r="16" spans="2:4" ht="12" customHeight="1" thickTop="1" thickBot="1" x14ac:dyDescent="0.25">
      <c r="B16" s="1" t="s">
        <v>220</v>
      </c>
      <c r="C16" s="299">
        <v>750</v>
      </c>
      <c r="D16" s="9"/>
    </row>
    <row r="17" spans="2:4" ht="12" customHeight="1" thickTop="1" thickBot="1" x14ac:dyDescent="0.25">
      <c r="B17" s="1" t="s">
        <v>221</v>
      </c>
      <c r="C17" s="299">
        <v>1250</v>
      </c>
      <c r="D17" s="9"/>
    </row>
    <row r="18" spans="2:4" ht="12" customHeight="1" thickTop="1" thickBot="1" x14ac:dyDescent="0.25">
      <c r="B18" s="2" t="s">
        <v>222</v>
      </c>
      <c r="C18" s="10"/>
      <c r="D18" s="10"/>
    </row>
    <row r="19" spans="2:4" ht="12" customHeight="1" x14ac:dyDescent="0.2">
      <c r="B19" s="1" t="s">
        <v>135</v>
      </c>
      <c r="C19" s="8">
        <f>SUM(C20:C26)</f>
        <v>0</v>
      </c>
      <c r="D19" s="8">
        <f>SUM(D20:D26)</f>
        <v>0</v>
      </c>
    </row>
    <row r="20" spans="2:4" ht="12" customHeight="1" x14ac:dyDescent="0.2">
      <c r="B20" s="1" t="s">
        <v>136</v>
      </c>
      <c r="C20" s="9"/>
      <c r="D20" s="9"/>
    </row>
    <row r="21" spans="2:4" ht="12" customHeight="1" x14ac:dyDescent="0.2">
      <c r="B21" s="1" t="s">
        <v>196</v>
      </c>
      <c r="C21" s="9"/>
      <c r="D21" s="9"/>
    </row>
    <row r="22" spans="2:4" ht="12" customHeight="1" x14ac:dyDescent="0.2">
      <c r="B22" s="1" t="s">
        <v>197</v>
      </c>
      <c r="C22" s="9"/>
      <c r="D22" s="9"/>
    </row>
    <row r="23" spans="2:4" ht="12" customHeight="1" x14ac:dyDescent="0.2">
      <c r="B23" s="1" t="s">
        <v>137</v>
      </c>
      <c r="C23" s="9"/>
      <c r="D23" s="9"/>
    </row>
    <row r="24" spans="2:4" ht="12" customHeight="1" x14ac:dyDescent="0.2">
      <c r="B24" s="1" t="s">
        <v>223</v>
      </c>
      <c r="C24" s="9"/>
      <c r="D24" s="9"/>
    </row>
    <row r="25" spans="2:4" ht="12" customHeight="1" x14ac:dyDescent="0.2">
      <c r="B25" s="1" t="s">
        <v>224</v>
      </c>
      <c r="C25" s="9"/>
      <c r="D25" s="9"/>
    </row>
    <row r="26" spans="2:4" ht="12" customHeight="1" thickBot="1" x14ac:dyDescent="0.25">
      <c r="B26" s="2" t="s">
        <v>225</v>
      </c>
      <c r="C26" s="10"/>
      <c r="D26" s="10"/>
    </row>
    <row r="27" spans="2:4" ht="12" customHeight="1" thickTop="1" thickBot="1" x14ac:dyDescent="0.25">
      <c r="B27" s="7" t="s">
        <v>138</v>
      </c>
      <c r="C27" s="299">
        <f>SUM(C29:C33)</f>
        <v>60000</v>
      </c>
      <c r="D27" s="13">
        <f>SUM(D29:D33)</f>
        <v>0</v>
      </c>
    </row>
    <row r="28" spans="2:4" ht="12" customHeight="1" thickTop="1" x14ac:dyDescent="0.2">
      <c r="B28" s="1" t="s">
        <v>200</v>
      </c>
      <c r="D28" s="9"/>
    </row>
    <row r="29" spans="2:4" ht="12" customHeight="1" thickBot="1" x14ac:dyDescent="0.25">
      <c r="B29" s="1" t="s">
        <v>201</v>
      </c>
      <c r="C29" s="9"/>
      <c r="D29" s="9"/>
    </row>
    <row r="30" spans="2:4" ht="12" customHeight="1" thickTop="1" thickBot="1" x14ac:dyDescent="0.25">
      <c r="B30" s="1" t="s">
        <v>226</v>
      </c>
      <c r="C30" s="299">
        <v>60000</v>
      </c>
      <c r="D30" s="9"/>
    </row>
    <row r="31" spans="2:4" ht="12" customHeight="1" thickTop="1" x14ac:dyDescent="0.2">
      <c r="B31" s="1" t="s">
        <v>227</v>
      </c>
      <c r="C31" s="9"/>
      <c r="D31" s="9"/>
    </row>
    <row r="32" spans="2:4" ht="12" customHeight="1" x14ac:dyDescent="0.2">
      <c r="B32" s="1" t="s">
        <v>228</v>
      </c>
      <c r="C32" s="9"/>
      <c r="D32" s="9"/>
    </row>
    <row r="33" spans="2:4" ht="12" customHeight="1" thickBot="1" x14ac:dyDescent="0.25">
      <c r="B33" s="2" t="s">
        <v>229</v>
      </c>
      <c r="C33" s="10"/>
      <c r="D33" s="10"/>
    </row>
    <row r="34" spans="2:4" ht="12" customHeight="1" thickBot="1" x14ac:dyDescent="0.25">
      <c r="B34" s="1" t="s">
        <v>230</v>
      </c>
      <c r="C34" s="13">
        <f>SUM(C35:C36)</f>
        <v>12200</v>
      </c>
      <c r="D34" s="13">
        <f>SUM(D35:D36)</f>
        <v>0</v>
      </c>
    </row>
    <row r="35" spans="2:4" ht="12" customHeight="1" thickTop="1" thickBot="1" x14ac:dyDescent="0.25">
      <c r="B35" s="1" t="s">
        <v>231</v>
      </c>
      <c r="C35" s="299">
        <v>10000</v>
      </c>
      <c r="D35" s="9"/>
    </row>
    <row r="36" spans="2:4" ht="12" customHeight="1" thickTop="1" thickBot="1" x14ac:dyDescent="0.25">
      <c r="B36" s="2" t="s">
        <v>232</v>
      </c>
      <c r="C36" s="299">
        <v>2200</v>
      </c>
      <c r="D36" s="10"/>
    </row>
    <row r="37" spans="2:4" ht="12" customHeight="1" x14ac:dyDescent="0.2">
      <c r="B37" s="7" t="s">
        <v>233</v>
      </c>
      <c r="C37" s="13">
        <f>SUM(C38:C39)</f>
        <v>0</v>
      </c>
      <c r="D37" s="13">
        <f>SUM(D38:D39)</f>
        <v>0</v>
      </c>
    </row>
    <row r="38" spans="2:4" ht="12" customHeight="1" x14ac:dyDescent="0.2">
      <c r="B38" s="1" t="s">
        <v>234</v>
      </c>
      <c r="C38" s="9"/>
      <c r="D38" s="9"/>
    </row>
    <row r="39" spans="2:4" ht="12" customHeight="1" thickBot="1" x14ac:dyDescent="0.25">
      <c r="B39" s="2" t="s">
        <v>235</v>
      </c>
      <c r="C39" s="10"/>
      <c r="D39" s="10"/>
    </row>
    <row r="40" spans="2:4" ht="12" customHeight="1" thickTop="1" thickBot="1" x14ac:dyDescent="0.25">
      <c r="B40" s="11" t="s">
        <v>139</v>
      </c>
      <c r="C40" s="299">
        <f>C41+C47+C51+C55+C68+C61+C72+C77+C81</f>
        <v>41300</v>
      </c>
      <c r="D40" s="23">
        <f>D41+D47+D51+D55+D68+D61+D72+D77+D81</f>
        <v>0</v>
      </c>
    </row>
    <row r="41" spans="2:4" ht="12" customHeight="1" thickTop="1" thickBot="1" x14ac:dyDescent="0.25">
      <c r="B41" s="7" t="s">
        <v>140</v>
      </c>
      <c r="C41" s="299">
        <f>SUM(C42:C46)</f>
        <v>21000</v>
      </c>
      <c r="D41" s="13"/>
    </row>
    <row r="42" spans="2:4" ht="12" customHeight="1" thickTop="1" thickBot="1" x14ac:dyDescent="0.25">
      <c r="B42" s="1" t="s">
        <v>186</v>
      </c>
      <c r="C42" s="299">
        <v>21000</v>
      </c>
      <c r="D42" s="9"/>
    </row>
    <row r="43" spans="2:4" ht="12" customHeight="1" thickTop="1" x14ac:dyDescent="0.2">
      <c r="B43" s="1" t="s">
        <v>187</v>
      </c>
      <c r="C43" s="9"/>
      <c r="D43" s="9"/>
    </row>
    <row r="44" spans="2:4" ht="12" customHeight="1" x14ac:dyDescent="0.2">
      <c r="B44" s="1" t="s">
        <v>141</v>
      </c>
      <c r="C44" s="9"/>
      <c r="D44" s="9"/>
    </row>
    <row r="45" spans="2:4" ht="12" customHeight="1" x14ac:dyDescent="0.2">
      <c r="B45" s="1" t="s">
        <v>188</v>
      </c>
      <c r="C45" s="9"/>
      <c r="D45" s="9"/>
    </row>
    <row r="46" spans="2:4" ht="12" customHeight="1" thickBot="1" x14ac:dyDescent="0.25">
      <c r="B46" s="2" t="s">
        <v>142</v>
      </c>
      <c r="C46" s="10"/>
      <c r="D46" s="10"/>
    </row>
    <row r="47" spans="2:4" ht="12" customHeight="1" x14ac:dyDescent="0.2">
      <c r="B47" s="7" t="s">
        <v>189</v>
      </c>
      <c r="C47" s="8">
        <f>SUM(C48:C50)</f>
        <v>0</v>
      </c>
      <c r="D47" s="8"/>
    </row>
    <row r="48" spans="2:4" ht="12" customHeight="1" x14ac:dyDescent="0.2">
      <c r="B48" s="1" t="s">
        <v>143</v>
      </c>
      <c r="C48" s="9"/>
      <c r="D48" s="9"/>
    </row>
    <row r="49" spans="2:4" ht="12" customHeight="1" x14ac:dyDescent="0.2">
      <c r="B49" s="1" t="s">
        <v>144</v>
      </c>
      <c r="C49" s="9"/>
      <c r="D49" s="9"/>
    </row>
    <row r="50" spans="2:4" ht="12" customHeight="1" thickBot="1" x14ac:dyDescent="0.25">
      <c r="B50" s="2" t="s">
        <v>190</v>
      </c>
      <c r="C50" s="10"/>
      <c r="D50" s="10"/>
    </row>
    <row r="51" spans="2:4" ht="12" customHeight="1" x14ac:dyDescent="0.2">
      <c r="B51" s="7" t="s">
        <v>191</v>
      </c>
      <c r="C51" s="13">
        <f>SUM(C52:C54)</f>
        <v>0</v>
      </c>
      <c r="D51" s="13"/>
    </row>
    <row r="52" spans="2:4" ht="12" customHeight="1" x14ac:dyDescent="0.2">
      <c r="B52" s="1" t="s">
        <v>192</v>
      </c>
      <c r="C52" s="9"/>
      <c r="D52" s="9"/>
    </row>
    <row r="53" spans="2:4" ht="12" customHeight="1" x14ac:dyDescent="0.2">
      <c r="B53" s="1" t="s">
        <v>193</v>
      </c>
      <c r="C53" s="9"/>
      <c r="D53" s="9"/>
    </row>
    <row r="54" spans="2:4" ht="12" customHeight="1" thickBot="1" x14ac:dyDescent="0.25">
      <c r="B54" s="15" t="s">
        <v>194</v>
      </c>
      <c r="C54" s="9"/>
      <c r="D54" s="9"/>
    </row>
    <row r="55" spans="2:4" ht="12" customHeight="1" x14ac:dyDescent="0.2">
      <c r="B55" s="7" t="s">
        <v>147</v>
      </c>
      <c r="C55" s="13">
        <f>SUM(C56:C60)</f>
        <v>0</v>
      </c>
      <c r="D55" s="13"/>
    </row>
    <row r="56" spans="2:4" ht="12" customHeight="1" x14ac:dyDescent="0.2">
      <c r="B56" s="1" t="s">
        <v>195</v>
      </c>
      <c r="C56" s="9"/>
      <c r="D56" s="9"/>
    </row>
    <row r="57" spans="2:4" ht="12" customHeight="1" x14ac:dyDescent="0.2">
      <c r="B57" s="1" t="s">
        <v>196</v>
      </c>
      <c r="C57" s="9"/>
      <c r="D57" s="9"/>
    </row>
    <row r="58" spans="2:4" ht="12" customHeight="1" x14ac:dyDescent="0.2">
      <c r="B58" s="1" t="s">
        <v>197</v>
      </c>
      <c r="C58" s="9"/>
      <c r="D58" s="9"/>
    </row>
    <row r="59" spans="2:4" ht="12" customHeight="1" x14ac:dyDescent="0.2">
      <c r="B59" s="1" t="s">
        <v>198</v>
      </c>
      <c r="C59" s="9"/>
      <c r="D59" s="9"/>
    </row>
    <row r="60" spans="2:4" ht="12" customHeight="1" thickBot="1" x14ac:dyDescent="0.25">
      <c r="B60" s="2" t="s">
        <v>199</v>
      </c>
      <c r="C60" s="10"/>
      <c r="D60" s="10"/>
    </row>
    <row r="61" spans="2:4" ht="12" customHeight="1" thickTop="1" thickBot="1" x14ac:dyDescent="0.25">
      <c r="B61" s="7" t="s">
        <v>138</v>
      </c>
      <c r="C61" s="299">
        <f>SUM(C62:C67)</f>
        <v>14800</v>
      </c>
      <c r="D61" s="13"/>
    </row>
    <row r="62" spans="2:4" ht="12" customHeight="1" thickTop="1" thickBot="1" x14ac:dyDescent="0.25">
      <c r="B62" s="1" t="s">
        <v>200</v>
      </c>
      <c r="C62" s="299">
        <v>3000</v>
      </c>
      <c r="D62" s="9"/>
    </row>
    <row r="63" spans="2:4" ht="12" customHeight="1" thickTop="1" x14ac:dyDescent="0.2">
      <c r="B63" s="1" t="s">
        <v>201</v>
      </c>
      <c r="C63" s="9"/>
      <c r="D63" s="9"/>
    </row>
    <row r="64" spans="2:4" ht="12" customHeight="1" x14ac:dyDescent="0.2">
      <c r="B64" s="1" t="s">
        <v>202</v>
      </c>
      <c r="C64" s="9">
        <v>11800</v>
      </c>
      <c r="D64" s="9"/>
    </row>
    <row r="65" spans="2:4" ht="12" customHeight="1" x14ac:dyDescent="0.2">
      <c r="B65" s="1" t="s">
        <v>203</v>
      </c>
      <c r="C65" s="9"/>
      <c r="D65" s="9"/>
    </row>
    <row r="66" spans="2:4" ht="12" customHeight="1" x14ac:dyDescent="0.2">
      <c r="B66" s="1" t="s">
        <v>204</v>
      </c>
      <c r="C66" s="9"/>
      <c r="D66" s="9"/>
    </row>
    <row r="67" spans="2:4" ht="12" customHeight="1" thickBot="1" x14ac:dyDescent="0.25">
      <c r="B67" s="2" t="s">
        <v>205</v>
      </c>
      <c r="C67" s="10"/>
      <c r="D67" s="10"/>
    </row>
    <row r="68" spans="2:4" ht="12" customHeight="1" x14ac:dyDescent="0.2">
      <c r="B68" s="7" t="s">
        <v>148</v>
      </c>
      <c r="C68" s="13">
        <f>SUM(C69:C71)</f>
        <v>0</v>
      </c>
      <c r="D68" s="13"/>
    </row>
    <row r="69" spans="2:4" ht="12" customHeight="1" x14ac:dyDescent="0.2">
      <c r="B69" s="1" t="s">
        <v>149</v>
      </c>
      <c r="C69" s="9"/>
      <c r="D69" s="9"/>
    </row>
    <row r="70" spans="2:4" ht="12" customHeight="1" x14ac:dyDescent="0.2">
      <c r="B70" s="1" t="s">
        <v>150</v>
      </c>
      <c r="C70" s="9"/>
      <c r="D70" s="9"/>
    </row>
    <row r="71" spans="2:4" ht="12" customHeight="1" thickBot="1" x14ac:dyDescent="0.25">
      <c r="B71" s="2" t="s">
        <v>206</v>
      </c>
      <c r="C71" s="10"/>
      <c r="D71" s="10"/>
    </row>
    <row r="72" spans="2:4" ht="12" customHeight="1" x14ac:dyDescent="0.2">
      <c r="B72" s="7" t="s">
        <v>207</v>
      </c>
      <c r="C72" s="13">
        <f>SUM(C73:C76)</f>
        <v>500</v>
      </c>
      <c r="D72" s="13"/>
    </row>
    <row r="73" spans="2:4" ht="12" customHeight="1" thickBot="1" x14ac:dyDescent="0.25">
      <c r="B73" s="1" t="s">
        <v>208</v>
      </c>
      <c r="C73" s="9"/>
      <c r="D73" s="9"/>
    </row>
    <row r="74" spans="2:4" ht="12" customHeight="1" thickTop="1" thickBot="1" x14ac:dyDescent="0.25">
      <c r="B74" s="1" t="s">
        <v>145</v>
      </c>
      <c r="C74" s="299">
        <f>100</f>
        <v>100</v>
      </c>
      <c r="D74" s="9"/>
    </row>
    <row r="75" spans="2:4" ht="12" customHeight="1" thickTop="1" thickBot="1" x14ac:dyDescent="0.25">
      <c r="B75" s="1" t="s">
        <v>146</v>
      </c>
      <c r="C75" s="299">
        <v>400</v>
      </c>
      <c r="D75" s="9"/>
    </row>
    <row r="76" spans="2:4" ht="12" customHeight="1" thickTop="1" thickBot="1" x14ac:dyDescent="0.25">
      <c r="B76" s="2" t="s">
        <v>209</v>
      </c>
      <c r="C76" s="10"/>
      <c r="D76" s="10"/>
    </row>
    <row r="77" spans="2:4" ht="12" customHeight="1" x14ac:dyDescent="0.2">
      <c r="B77" s="7" t="s">
        <v>210</v>
      </c>
      <c r="C77" s="13">
        <f>SUM(C78:C80)</f>
        <v>5000</v>
      </c>
      <c r="D77" s="13"/>
    </row>
    <row r="78" spans="2:4" ht="12" customHeight="1" x14ac:dyDescent="0.2">
      <c r="B78" s="1" t="s">
        <v>211</v>
      </c>
      <c r="C78" s="9">
        <v>5000</v>
      </c>
      <c r="D78" s="9"/>
    </row>
    <row r="79" spans="2:4" ht="12" customHeight="1" x14ac:dyDescent="0.2">
      <c r="B79" s="1" t="s">
        <v>212</v>
      </c>
      <c r="C79" s="9"/>
      <c r="D79" s="9"/>
    </row>
    <row r="80" spans="2:4" ht="12" customHeight="1" thickBot="1" x14ac:dyDescent="0.25">
      <c r="B80" s="12" t="s">
        <v>213</v>
      </c>
      <c r="C80" s="9"/>
      <c r="D80" s="9"/>
    </row>
    <row r="81" spans="2:4" ht="12" customHeight="1" x14ac:dyDescent="0.2">
      <c r="B81" s="16" t="s">
        <v>151</v>
      </c>
      <c r="C81" s="13">
        <f>SUM(C82:C87)</f>
        <v>0</v>
      </c>
      <c r="D81" s="13"/>
    </row>
    <row r="82" spans="2:4" ht="12" customHeight="1" x14ac:dyDescent="0.2">
      <c r="B82" s="1" t="s">
        <v>214</v>
      </c>
      <c r="C82" s="9"/>
      <c r="D82" s="9"/>
    </row>
    <row r="83" spans="2:4" ht="12" customHeight="1" x14ac:dyDescent="0.2">
      <c r="B83" s="1" t="s">
        <v>215</v>
      </c>
      <c r="C83" s="9"/>
      <c r="D83" s="9"/>
    </row>
    <row r="84" spans="2:4" ht="12" customHeight="1" x14ac:dyDescent="0.2">
      <c r="B84" s="12" t="s">
        <v>216</v>
      </c>
      <c r="C84" s="9"/>
      <c r="D84" s="9"/>
    </row>
    <row r="85" spans="2:4" ht="12" customHeight="1" x14ac:dyDescent="0.2">
      <c r="B85" s="1" t="s">
        <v>217</v>
      </c>
      <c r="C85" s="9"/>
      <c r="D85" s="9"/>
    </row>
    <row r="86" spans="2:4" ht="12" customHeight="1" x14ac:dyDescent="0.2">
      <c r="B86" s="1" t="s">
        <v>218</v>
      </c>
      <c r="C86" s="24"/>
      <c r="D86" s="24"/>
    </row>
    <row r="87" spans="2:4" ht="12" customHeight="1" thickBot="1" x14ac:dyDescent="0.25">
      <c r="B87" s="2" t="s">
        <v>219</v>
      </c>
      <c r="C87" s="25"/>
      <c r="D87" s="25"/>
    </row>
    <row r="88" spans="2:4" ht="12" customHeight="1" thickTop="1" thickBot="1" x14ac:dyDescent="0.25">
      <c r="B88" s="20" t="s">
        <v>152</v>
      </c>
      <c r="C88" s="299">
        <f>C8-C40</f>
        <v>75900</v>
      </c>
      <c r="D88" s="23">
        <f>D8-D40</f>
        <v>0</v>
      </c>
    </row>
    <row r="89" spans="2:4" ht="17.25" customHeight="1" thickBot="1" x14ac:dyDescent="0.25">
      <c r="B89" s="4"/>
      <c r="C89" s="19"/>
      <c r="D89" s="19"/>
    </row>
    <row r="90" spans="2:4" ht="12" customHeight="1" x14ac:dyDescent="0.2">
      <c r="B90" s="563" t="s">
        <v>153</v>
      </c>
      <c r="C90" s="564"/>
      <c r="D90" s="565"/>
    </row>
    <row r="91" spans="2:4" ht="12" customHeight="1" thickBot="1" x14ac:dyDescent="0.25">
      <c r="B91" s="566" t="s">
        <v>154</v>
      </c>
      <c r="C91" s="567"/>
      <c r="D91" s="568"/>
    </row>
    <row r="92" spans="2:4" ht="12" customHeight="1" thickBot="1" x14ac:dyDescent="0.25">
      <c r="B92" s="14" t="s">
        <v>155</v>
      </c>
      <c r="C92" s="26">
        <f>24000+20000</f>
        <v>44000</v>
      </c>
      <c r="D92" s="26"/>
    </row>
    <row r="93" spans="2:4" ht="12" customHeight="1" thickBot="1" x14ac:dyDescent="0.25">
      <c r="B93" s="14" t="s">
        <v>156</v>
      </c>
      <c r="C93" s="26"/>
      <c r="D93" s="26"/>
    </row>
    <row r="94" spans="2:4" ht="12" customHeight="1" thickBot="1" x14ac:dyDescent="0.25">
      <c r="B94" s="14" t="s">
        <v>157</v>
      </c>
      <c r="C94" s="26">
        <v>15500</v>
      </c>
      <c r="D94" s="26"/>
    </row>
    <row r="95" spans="2:4" ht="12" customHeight="1" thickBot="1" x14ac:dyDescent="0.25">
      <c r="B95" s="14" t="s">
        <v>158</v>
      </c>
      <c r="C95" s="26">
        <v>14000</v>
      </c>
      <c r="D95" s="26"/>
    </row>
  </sheetData>
  <mergeCells count="9">
    <mergeCell ref="B90:D90"/>
    <mergeCell ref="B91:D91"/>
    <mergeCell ref="B2:D2"/>
    <mergeCell ref="B3:D3"/>
    <mergeCell ref="B4:D4"/>
    <mergeCell ref="B5:D5"/>
    <mergeCell ref="B6:B7"/>
    <mergeCell ref="C6:C7"/>
    <mergeCell ref="D6:D7"/>
  </mergeCells>
  <phoneticPr fontId="11" type="noConversion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&amp;L&amp;"+,Normal"&amp;18Exercício - Elaboração das Demonstrações Contábeis</oddHead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showGridLines="0" view="pageLayout" zoomScaleNormal="100" workbookViewId="0">
      <selection activeCell="E7" sqref="E7"/>
    </sheetView>
  </sheetViews>
  <sheetFormatPr defaultRowHeight="9.9499999999999993" customHeight="1" x14ac:dyDescent="0.25"/>
  <cols>
    <col min="1" max="1" width="2" style="138" customWidth="1"/>
    <col min="2" max="2" width="25.28515625" style="138" customWidth="1"/>
    <col min="3" max="3" width="9.28515625" style="138" customWidth="1"/>
    <col min="4" max="4" width="4.28515625" style="138" customWidth="1"/>
    <col min="5" max="5" width="41.7109375" style="138" customWidth="1"/>
    <col min="6" max="6" width="10.85546875" style="138" customWidth="1"/>
    <col min="7" max="16384" width="9.140625" style="138"/>
  </cols>
  <sheetData>
    <row r="1" spans="2:6" ht="7.5" customHeight="1" thickBot="1" x14ac:dyDescent="0.3"/>
    <row r="2" spans="2:6" ht="12.75" thickBot="1" x14ac:dyDescent="0.3">
      <c r="B2" s="589" t="s">
        <v>6</v>
      </c>
      <c r="C2" s="590"/>
      <c r="D2" s="590"/>
      <c r="E2" s="590"/>
      <c r="F2" s="590"/>
    </row>
    <row r="3" spans="2:6" ht="12.75" thickBot="1" x14ac:dyDescent="0.3">
      <c r="B3" s="591" t="s">
        <v>159</v>
      </c>
      <c r="C3" s="592"/>
      <c r="D3" s="592"/>
      <c r="E3" s="592"/>
      <c r="F3" s="592"/>
    </row>
    <row r="4" spans="2:6" ht="12.75" thickBot="1" x14ac:dyDescent="0.3">
      <c r="B4" s="593" t="s">
        <v>549</v>
      </c>
      <c r="C4" s="594"/>
      <c r="D4" s="594"/>
      <c r="E4" s="594"/>
      <c r="F4" s="594"/>
    </row>
    <row r="5" spans="2:6" ht="12.75" thickBot="1" x14ac:dyDescent="0.3">
      <c r="B5" s="595" t="s">
        <v>4</v>
      </c>
      <c r="C5" s="596"/>
      <c r="D5" s="597"/>
      <c r="E5" s="595" t="s">
        <v>160</v>
      </c>
      <c r="F5" s="596"/>
    </row>
    <row r="6" spans="2:6" ht="7.5" customHeight="1" x14ac:dyDescent="0.25">
      <c r="B6" s="139"/>
      <c r="C6" s="140"/>
      <c r="D6" s="141"/>
      <c r="E6" s="142"/>
      <c r="F6" s="142"/>
    </row>
    <row r="7" spans="2:6" ht="12" customHeight="1" x14ac:dyDescent="0.25">
      <c r="B7" s="143" t="s">
        <v>109</v>
      </c>
      <c r="C7" s="142" t="s">
        <v>125</v>
      </c>
      <c r="D7" s="142" t="s">
        <v>686</v>
      </c>
      <c r="E7" s="142" t="s">
        <v>109</v>
      </c>
      <c r="F7" s="142" t="s">
        <v>125</v>
      </c>
    </row>
    <row r="8" spans="2:6" ht="12" customHeight="1" x14ac:dyDescent="0.25">
      <c r="B8" s="144"/>
      <c r="C8" s="142" t="s">
        <v>126</v>
      </c>
      <c r="D8" s="142" t="s">
        <v>687</v>
      </c>
      <c r="E8" s="145"/>
      <c r="F8" s="142" t="s">
        <v>126</v>
      </c>
    </row>
    <row r="9" spans="2:6" ht="5.25" customHeight="1" thickBot="1" x14ac:dyDescent="0.3">
      <c r="B9" s="146"/>
      <c r="C9" s="147"/>
      <c r="D9" s="148"/>
      <c r="E9" s="148"/>
      <c r="F9" s="149"/>
    </row>
    <row r="10" spans="2:6" ht="12" customHeight="1" thickBot="1" x14ac:dyDescent="0.3">
      <c r="B10" s="150" t="s">
        <v>161</v>
      </c>
      <c r="C10" s="151">
        <f>SUM(C11:C18)</f>
        <v>32600</v>
      </c>
      <c r="D10" s="151">
        <f>SUM(D11:D18)</f>
        <v>0</v>
      </c>
      <c r="E10" s="152" t="s">
        <v>162</v>
      </c>
      <c r="F10" s="151">
        <f>SUM(F11:F18)</f>
        <v>40800</v>
      </c>
    </row>
    <row r="11" spans="2:6" ht="12" customHeight="1" thickTop="1" thickBot="1" x14ac:dyDescent="0.3">
      <c r="B11" s="153" t="s">
        <v>236</v>
      </c>
      <c r="C11" s="299">
        <v>31300</v>
      </c>
      <c r="D11" s="155"/>
      <c r="E11" s="156" t="s">
        <v>494</v>
      </c>
      <c r="F11" s="155">
        <v>0</v>
      </c>
    </row>
    <row r="12" spans="2:6" ht="12" customHeight="1" thickTop="1" thickBot="1" x14ac:dyDescent="0.3">
      <c r="B12" s="153" t="s">
        <v>237</v>
      </c>
      <c r="C12" s="154">
        <v>0</v>
      </c>
      <c r="D12" s="155"/>
      <c r="E12" s="156" t="s">
        <v>334</v>
      </c>
      <c r="F12" s="299">
        <f>15500</f>
        <v>15500</v>
      </c>
    </row>
    <row r="13" spans="2:6" ht="12" customHeight="1" thickTop="1" thickBot="1" x14ac:dyDescent="0.3">
      <c r="B13" s="153" t="s">
        <v>335</v>
      </c>
      <c r="C13" s="299">
        <v>1300</v>
      </c>
      <c r="D13" s="155"/>
      <c r="E13" s="156" t="s">
        <v>487</v>
      </c>
      <c r="F13" s="299">
        <v>24000</v>
      </c>
    </row>
    <row r="14" spans="2:6" ht="12" customHeight="1" thickTop="1" x14ac:dyDescent="0.25">
      <c r="B14" s="153" t="s">
        <v>238</v>
      </c>
      <c r="C14" s="154">
        <v>0</v>
      </c>
      <c r="D14" s="155"/>
      <c r="E14" s="156" t="s">
        <v>492</v>
      </c>
      <c r="F14" s="155">
        <v>0</v>
      </c>
    </row>
    <row r="15" spans="2:6" ht="12" customHeight="1" x14ac:dyDescent="0.25">
      <c r="B15" s="153" t="s">
        <v>239</v>
      </c>
      <c r="C15" s="154">
        <v>0</v>
      </c>
      <c r="D15" s="155"/>
      <c r="E15" s="156" t="s">
        <v>241</v>
      </c>
      <c r="F15" s="155">
        <v>0</v>
      </c>
    </row>
    <row r="16" spans="2:6" ht="12" customHeight="1" x14ac:dyDescent="0.25">
      <c r="B16" s="153" t="s">
        <v>336</v>
      </c>
      <c r="C16" s="157">
        <v>0</v>
      </c>
      <c r="D16" s="155"/>
      <c r="E16" s="156" t="s">
        <v>242</v>
      </c>
      <c r="F16" s="155">
        <v>0</v>
      </c>
    </row>
    <row r="17" spans="2:6" ht="12" customHeight="1" x14ac:dyDescent="0.25">
      <c r="B17" s="153"/>
      <c r="C17" s="155"/>
      <c r="D17" s="155"/>
      <c r="E17" s="156" t="s">
        <v>243</v>
      </c>
      <c r="F17" s="155">
        <v>0</v>
      </c>
    </row>
    <row r="18" spans="2:6" ht="12" customHeight="1" x14ac:dyDescent="0.25">
      <c r="B18" s="153"/>
      <c r="C18" s="155"/>
      <c r="D18" s="155"/>
      <c r="E18" s="156" t="s">
        <v>450</v>
      </c>
      <c r="F18" s="155">
        <v>1300</v>
      </c>
    </row>
    <row r="19" spans="2:6" ht="12" customHeight="1" thickBot="1" x14ac:dyDescent="0.3">
      <c r="B19" s="153" t="s">
        <v>120</v>
      </c>
      <c r="C19" s="155"/>
      <c r="D19" s="155"/>
      <c r="E19" s="156"/>
      <c r="F19" s="155"/>
    </row>
    <row r="20" spans="2:6" ht="12" customHeight="1" thickTop="1" thickBot="1" x14ac:dyDescent="0.3">
      <c r="B20" s="150" t="s">
        <v>163</v>
      </c>
      <c r="C20" s="299">
        <f>SUM(C21:C23)</f>
        <v>85000</v>
      </c>
      <c r="D20" s="158">
        <f>SUM(D21:D23)</f>
        <v>0</v>
      </c>
      <c r="E20" s="150" t="s">
        <v>164</v>
      </c>
      <c r="F20" s="299">
        <f>SUM(F22:F23)</f>
        <v>900</v>
      </c>
    </row>
    <row r="21" spans="2:6" ht="12" customHeight="1" thickTop="1" thickBot="1" x14ac:dyDescent="0.3">
      <c r="B21" s="153" t="s">
        <v>488</v>
      </c>
      <c r="C21" s="154">
        <f>3000-3000</f>
        <v>0</v>
      </c>
      <c r="D21" s="155"/>
      <c r="E21" s="156" t="s">
        <v>240</v>
      </c>
      <c r="F21" s="157">
        <v>0</v>
      </c>
    </row>
    <row r="22" spans="2:6" ht="12" customHeight="1" thickTop="1" thickBot="1" x14ac:dyDescent="0.3">
      <c r="B22" s="153" t="s">
        <v>489</v>
      </c>
      <c r="C22" s="155">
        <v>0</v>
      </c>
      <c r="D22" s="155"/>
      <c r="E22" s="156" t="s">
        <v>451</v>
      </c>
      <c r="F22" s="299">
        <v>900</v>
      </c>
    </row>
    <row r="23" spans="2:6" ht="12" customHeight="1" thickTop="1" thickBot="1" x14ac:dyDescent="0.3">
      <c r="B23" s="153" t="s">
        <v>490</v>
      </c>
      <c r="C23" s="299">
        <v>85000</v>
      </c>
      <c r="D23" s="155"/>
      <c r="E23" s="153" t="s">
        <v>493</v>
      </c>
      <c r="F23" s="157">
        <v>0</v>
      </c>
    </row>
    <row r="24" spans="2:6" ht="12" customHeight="1" thickTop="1" x14ac:dyDescent="0.25">
      <c r="B24" s="153" t="s">
        <v>491</v>
      </c>
      <c r="C24" s="155">
        <v>0</v>
      </c>
      <c r="D24" s="155"/>
      <c r="E24" s="153" t="s">
        <v>495</v>
      </c>
      <c r="F24" s="155">
        <v>0</v>
      </c>
    </row>
    <row r="25" spans="2:6" ht="12" customHeight="1" x14ac:dyDescent="0.25">
      <c r="B25" s="153"/>
      <c r="C25" s="155"/>
      <c r="D25" s="155"/>
      <c r="E25" s="153" t="s">
        <v>244</v>
      </c>
      <c r="F25" s="155">
        <v>0</v>
      </c>
    </row>
    <row r="26" spans="2:6" ht="12" customHeight="1" x14ac:dyDescent="0.25">
      <c r="B26" s="153"/>
      <c r="C26" s="155"/>
      <c r="D26" s="155"/>
      <c r="E26" s="153" t="s">
        <v>245</v>
      </c>
      <c r="F26" s="155">
        <v>0</v>
      </c>
    </row>
    <row r="27" spans="2:6" ht="12" customHeight="1" x14ac:dyDescent="0.25">
      <c r="B27" s="153"/>
      <c r="C27" s="155"/>
      <c r="D27" s="155"/>
      <c r="E27" s="153" t="s">
        <v>246</v>
      </c>
      <c r="F27" s="155">
        <v>0</v>
      </c>
    </row>
    <row r="28" spans="2:6" ht="12" customHeight="1" x14ac:dyDescent="0.25">
      <c r="B28" s="153"/>
      <c r="C28" s="155"/>
      <c r="D28" s="155"/>
      <c r="E28" s="153" t="s">
        <v>247</v>
      </c>
      <c r="F28" s="155">
        <v>0</v>
      </c>
    </row>
    <row r="29" spans="2:6" ht="12" customHeight="1" thickBot="1" x14ac:dyDescent="0.3">
      <c r="B29" s="153"/>
      <c r="C29" s="155"/>
      <c r="D29" s="155"/>
      <c r="E29" s="153"/>
      <c r="F29" s="155"/>
    </row>
    <row r="30" spans="2:6" ht="14.25" customHeight="1" thickTop="1" thickBot="1" x14ac:dyDescent="0.3">
      <c r="B30" s="153"/>
      <c r="C30" s="155"/>
      <c r="D30" s="155"/>
      <c r="E30" s="159" t="s">
        <v>165</v>
      </c>
      <c r="F30" s="299">
        <f>F20+F10</f>
        <v>41700</v>
      </c>
    </row>
    <row r="31" spans="2:6" ht="14.25" customHeight="1" thickBot="1" x14ac:dyDescent="0.3">
      <c r="B31" s="153"/>
      <c r="C31" s="155"/>
      <c r="D31" s="155"/>
      <c r="E31" s="598" t="s">
        <v>166</v>
      </c>
      <c r="F31" s="599"/>
    </row>
    <row r="32" spans="2:6" ht="12" x14ac:dyDescent="0.25">
      <c r="B32" s="153" t="s">
        <v>167</v>
      </c>
      <c r="C32" s="155"/>
      <c r="D32" s="155"/>
      <c r="E32" s="142"/>
      <c r="F32" s="142" t="s">
        <v>125</v>
      </c>
    </row>
    <row r="33" spans="2:6" ht="12.75" thickBot="1" x14ac:dyDescent="0.3">
      <c r="B33" s="150"/>
      <c r="C33" s="155"/>
      <c r="D33" s="155"/>
      <c r="E33" s="149" t="s">
        <v>109</v>
      </c>
      <c r="F33" s="149" t="s">
        <v>126</v>
      </c>
    </row>
    <row r="34" spans="2:6" ht="12" customHeight="1" x14ac:dyDescent="0.25">
      <c r="B34" s="153"/>
      <c r="C34" s="155"/>
      <c r="D34" s="155"/>
      <c r="E34" s="161" t="s">
        <v>168</v>
      </c>
      <c r="F34" s="162"/>
    </row>
    <row r="35" spans="2:6" ht="12" customHeight="1" x14ac:dyDescent="0.25">
      <c r="B35" s="144"/>
      <c r="C35" s="155"/>
      <c r="D35" s="155"/>
      <c r="E35" s="161" t="s">
        <v>169</v>
      </c>
      <c r="F35" s="163"/>
    </row>
    <row r="36" spans="2:6" ht="12" customHeight="1" x14ac:dyDescent="0.25">
      <c r="B36" s="144"/>
      <c r="C36" s="155"/>
      <c r="D36" s="155"/>
      <c r="E36" s="161" t="s">
        <v>170</v>
      </c>
      <c r="F36" s="163"/>
    </row>
    <row r="37" spans="2:6" ht="12" customHeight="1" x14ac:dyDescent="0.25">
      <c r="B37" s="144"/>
      <c r="C37" s="155"/>
      <c r="D37" s="155"/>
      <c r="E37" s="161" t="s">
        <v>171</v>
      </c>
      <c r="F37" s="163"/>
    </row>
    <row r="38" spans="2:6" ht="12" customHeight="1" thickBot="1" x14ac:dyDescent="0.3">
      <c r="B38" s="144"/>
      <c r="C38" s="155"/>
      <c r="D38" s="155"/>
      <c r="E38" s="161" t="s">
        <v>172</v>
      </c>
      <c r="F38" s="163"/>
    </row>
    <row r="39" spans="2:6" ht="12" customHeight="1" thickTop="1" thickBot="1" x14ac:dyDescent="0.3">
      <c r="B39" s="144"/>
      <c r="C39" s="155"/>
      <c r="D39" s="155"/>
      <c r="E39" s="161" t="s">
        <v>173</v>
      </c>
      <c r="F39" s="299">
        <f>98900-3000-20000</f>
        <v>75900</v>
      </c>
    </row>
    <row r="40" spans="2:6" ht="12" customHeight="1" thickTop="1" thickBot="1" x14ac:dyDescent="0.3">
      <c r="B40" s="144"/>
      <c r="C40" s="155"/>
      <c r="D40" s="155"/>
      <c r="E40" s="164" t="s">
        <v>248</v>
      </c>
      <c r="F40" s="165"/>
    </row>
    <row r="41" spans="2:6" ht="11.25" customHeight="1" thickTop="1" thickBot="1" x14ac:dyDescent="0.3">
      <c r="B41" s="146"/>
      <c r="C41" s="166"/>
      <c r="D41" s="166"/>
      <c r="E41" s="159" t="s">
        <v>174</v>
      </c>
      <c r="F41" s="299">
        <f>SUM(F34:F40)</f>
        <v>75900</v>
      </c>
    </row>
    <row r="42" spans="2:6" ht="11.25" customHeight="1" thickTop="1" thickBot="1" x14ac:dyDescent="0.3">
      <c r="B42" s="136" t="s">
        <v>5</v>
      </c>
      <c r="C42" s="299">
        <f>C10+C20</f>
        <v>117600</v>
      </c>
      <c r="D42" s="160">
        <f>D10+D20</f>
        <v>0</v>
      </c>
      <c r="E42" s="159" t="s">
        <v>5</v>
      </c>
      <c r="F42" s="299">
        <f>F41+F30</f>
        <v>117600</v>
      </c>
    </row>
    <row r="43" spans="2:6" ht="11.25" customHeight="1" thickBot="1" x14ac:dyDescent="0.3">
      <c r="B43" s="167"/>
      <c r="C43" s="168"/>
      <c r="D43" s="168"/>
      <c r="E43" s="169"/>
      <c r="F43" s="154"/>
    </row>
    <row r="44" spans="2:6" ht="11.25" customHeight="1" thickTop="1" thickBot="1" x14ac:dyDescent="0.3">
      <c r="B44" s="137" t="s">
        <v>175</v>
      </c>
      <c r="C44" s="299">
        <f>32600</f>
        <v>32600</v>
      </c>
      <c r="D44" s="170">
        <v>0</v>
      </c>
      <c r="E44" s="171" t="s">
        <v>176</v>
      </c>
      <c r="F44" s="299">
        <f>25300+100</f>
        <v>25400</v>
      </c>
    </row>
    <row r="45" spans="2:6" ht="11.25" customHeight="1" thickTop="1" thickBot="1" x14ac:dyDescent="0.3">
      <c r="B45" s="136" t="s">
        <v>177</v>
      </c>
      <c r="C45" s="299">
        <f>88000-3000</f>
        <v>85000</v>
      </c>
      <c r="D45" s="160">
        <v>0</v>
      </c>
      <c r="E45" s="159" t="s">
        <v>178</v>
      </c>
      <c r="F45" s="299">
        <f>16400</f>
        <v>16400</v>
      </c>
    </row>
    <row r="46" spans="2:6" ht="11.25" customHeight="1" thickBot="1" x14ac:dyDescent="0.3">
      <c r="B46" s="586" t="s">
        <v>179</v>
      </c>
      <c r="C46" s="587"/>
      <c r="D46" s="587"/>
      <c r="E46" s="588"/>
      <c r="F46" s="160">
        <f>C44+C45-F44-F45</f>
        <v>75800</v>
      </c>
    </row>
    <row r="47" spans="2:6" ht="3.75" customHeight="1" x14ac:dyDescent="0.25">
      <c r="B47" s="167"/>
      <c r="C47" s="169"/>
      <c r="D47" s="169"/>
      <c r="E47" s="169"/>
      <c r="F47" s="169"/>
    </row>
    <row r="48" spans="2:6" ht="9.9499999999999993" customHeight="1" x14ac:dyDescent="0.25">
      <c r="B48" s="172" t="s">
        <v>180</v>
      </c>
      <c r="C48" s="169"/>
      <c r="D48" s="169"/>
      <c r="E48" s="169"/>
      <c r="F48" s="169"/>
    </row>
    <row r="49" spans="2:6" ht="5.25" customHeight="1" thickBot="1" x14ac:dyDescent="0.3">
      <c r="B49" s="167"/>
      <c r="C49" s="169"/>
      <c r="D49" s="169"/>
      <c r="E49" s="169"/>
      <c r="F49" s="169"/>
    </row>
    <row r="50" spans="2:6" ht="7.5" customHeight="1" x14ac:dyDescent="0.25">
      <c r="B50" s="173"/>
      <c r="C50" s="174"/>
      <c r="D50" s="174"/>
      <c r="E50" s="174"/>
      <c r="F50" s="174"/>
    </row>
    <row r="51" spans="2:6" ht="12.75" customHeight="1" thickBot="1" x14ac:dyDescent="0.3">
      <c r="B51" s="143" t="s">
        <v>109</v>
      </c>
      <c r="C51" s="142" t="s">
        <v>125</v>
      </c>
      <c r="D51" s="142" t="s">
        <v>686</v>
      </c>
      <c r="E51" s="142" t="s">
        <v>109</v>
      </c>
      <c r="F51" s="142" t="s">
        <v>125</v>
      </c>
    </row>
    <row r="52" spans="2:6" ht="9.75" customHeight="1" x14ac:dyDescent="0.25">
      <c r="B52" s="584" t="s">
        <v>184</v>
      </c>
      <c r="C52" s="142" t="s">
        <v>126</v>
      </c>
      <c r="D52" s="142" t="s">
        <v>687</v>
      </c>
      <c r="E52" s="584" t="s">
        <v>185</v>
      </c>
      <c r="F52" s="142" t="s">
        <v>126</v>
      </c>
    </row>
    <row r="53" spans="2:6" ht="15.75" customHeight="1" thickBot="1" x14ac:dyDescent="0.3">
      <c r="B53" s="585"/>
      <c r="C53" s="149"/>
      <c r="D53" s="148"/>
      <c r="E53" s="585"/>
      <c r="F53" s="149"/>
    </row>
    <row r="54" spans="2:6" ht="9.9499999999999993" customHeight="1" x14ac:dyDescent="0.25">
      <c r="B54" s="150"/>
      <c r="C54" s="175"/>
      <c r="D54" s="175"/>
      <c r="E54" s="176"/>
      <c r="F54" s="175"/>
    </row>
    <row r="55" spans="2:6" ht="18.75" customHeight="1" x14ac:dyDescent="0.25">
      <c r="B55" s="153"/>
      <c r="C55" s="177"/>
      <c r="D55" s="177"/>
      <c r="E55" s="153" t="s">
        <v>496</v>
      </c>
      <c r="F55" s="177">
        <v>1100</v>
      </c>
    </row>
    <row r="56" spans="2:6" ht="9.9499999999999993" customHeight="1" thickBot="1" x14ac:dyDescent="0.3">
      <c r="B56" s="146"/>
      <c r="C56" s="178"/>
      <c r="D56" s="178"/>
      <c r="E56" s="159"/>
      <c r="F56" s="178"/>
    </row>
    <row r="57" spans="2:6" ht="9.9499999999999993" customHeight="1" x14ac:dyDescent="0.25">
      <c r="B57" s="179"/>
    </row>
  </sheetData>
  <mergeCells count="9">
    <mergeCell ref="B52:B53"/>
    <mergeCell ref="E52:E53"/>
    <mergeCell ref="B46:E46"/>
    <mergeCell ref="B2:F2"/>
    <mergeCell ref="B3:F3"/>
    <mergeCell ref="B4:F4"/>
    <mergeCell ref="B5:D5"/>
    <mergeCell ref="E5:F5"/>
    <mergeCell ref="E31:F31"/>
  </mergeCells>
  <phoneticPr fontId="11" type="noConversion"/>
  <pageMargins left="0.511811024" right="0.23" top="0.78740157499999996" bottom="0.78740157499999996" header="0.31496062000000002" footer="0.31496062000000002"/>
  <pageSetup paperSize="9" orientation="portrait" r:id="rId1"/>
  <headerFooter>
    <oddHeader>&amp;L&amp;"+,Normal"&amp;18Exercício - Elaboração das Demonstrações Contábeis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view="pageLayout" zoomScaleNormal="115" workbookViewId="0">
      <selection activeCell="C14" sqref="C14"/>
    </sheetView>
  </sheetViews>
  <sheetFormatPr defaultRowHeight="12" customHeight="1" x14ac:dyDescent="0.25"/>
  <cols>
    <col min="1" max="1" width="2.7109375" style="65" customWidth="1"/>
    <col min="2" max="2" width="63.28515625" style="65" customWidth="1"/>
    <col min="3" max="3" width="20.42578125" style="65" customWidth="1"/>
    <col min="4" max="16384" width="9.140625" style="65"/>
  </cols>
  <sheetData>
    <row r="1" spans="2:6" ht="12" customHeight="1" thickBot="1" x14ac:dyDescent="0.3"/>
    <row r="2" spans="2:6" ht="15.75" thickBot="1" x14ac:dyDescent="0.3">
      <c r="B2" s="600" t="s">
        <v>6</v>
      </c>
      <c r="C2" s="601"/>
    </row>
    <row r="3" spans="2:6" ht="15" customHeight="1" thickBot="1" x14ac:dyDescent="0.3">
      <c r="B3" s="598" t="s">
        <v>683</v>
      </c>
      <c r="C3" s="602"/>
    </row>
    <row r="4" spans="2:6" ht="15.75" customHeight="1" thickBot="1" x14ac:dyDescent="0.3">
      <c r="B4" s="603" t="s">
        <v>181</v>
      </c>
      <c r="C4" s="604"/>
    </row>
    <row r="5" spans="2:6" ht="12" customHeight="1" x14ac:dyDescent="0.25">
      <c r="B5" s="204"/>
      <c r="C5" s="605" t="s">
        <v>182</v>
      </c>
    </row>
    <row r="6" spans="2:6" ht="12" customHeight="1" thickBot="1" x14ac:dyDescent="0.3">
      <c r="B6" s="205" t="s">
        <v>183</v>
      </c>
      <c r="C6" s="606"/>
    </row>
    <row r="7" spans="2:6" ht="15.75" customHeight="1" thickTop="1" thickBot="1" x14ac:dyDescent="0.3">
      <c r="B7" s="293" t="s">
        <v>3</v>
      </c>
      <c r="C7" s="301">
        <f>10450-14000-20000</f>
        <v>-23550</v>
      </c>
      <c r="D7" s="37"/>
      <c r="E7" s="38"/>
      <c r="F7" s="53"/>
    </row>
    <row r="8" spans="2:6" ht="16.5" thickTop="1" thickBot="1" x14ac:dyDescent="0.3">
      <c r="B8" s="294" t="s">
        <v>682</v>
      </c>
      <c r="C8" s="301">
        <v>1250</v>
      </c>
      <c r="D8" s="37"/>
      <c r="E8" s="38"/>
      <c r="F8" s="53"/>
    </row>
    <row r="9" spans="2:6" ht="17.25" customHeight="1" thickTop="1" thickBot="1" x14ac:dyDescent="0.3">
      <c r="B9" s="294" t="s">
        <v>409</v>
      </c>
      <c r="C9" s="301">
        <v>15500</v>
      </c>
      <c r="D9" s="37"/>
      <c r="E9" s="37"/>
      <c r="F9" s="53"/>
    </row>
    <row r="10" spans="2:6" ht="12" customHeight="1" thickTop="1" thickBot="1" x14ac:dyDescent="0.3">
      <c r="B10" s="294" t="s">
        <v>414</v>
      </c>
      <c r="C10" s="301">
        <v>14000</v>
      </c>
      <c r="D10" s="54"/>
      <c r="E10" s="37"/>
      <c r="F10" s="53"/>
    </row>
    <row r="11" spans="2:6" ht="12" customHeight="1" thickTop="1" x14ac:dyDescent="0.25">
      <c r="B11" s="17"/>
      <c r="C11" s="6"/>
    </row>
    <row r="12" spans="2:6" ht="12" customHeight="1" x14ac:dyDescent="0.25">
      <c r="B12" s="17"/>
      <c r="C12" s="6"/>
    </row>
    <row r="13" spans="2:6" ht="12" customHeight="1" x14ac:dyDescent="0.25">
      <c r="B13" s="17"/>
      <c r="C13" s="6"/>
    </row>
    <row r="14" spans="2:6" ht="12" customHeight="1" x14ac:dyDescent="0.25">
      <c r="B14" s="17"/>
      <c r="C14" s="6"/>
    </row>
    <row r="15" spans="2:6" ht="12" customHeight="1" thickBot="1" x14ac:dyDescent="0.3">
      <c r="B15" s="18"/>
      <c r="C15" s="6"/>
    </row>
    <row r="16" spans="2:6" ht="19.5" customHeight="1" thickTop="1" thickBot="1" x14ac:dyDescent="0.3">
      <c r="B16" s="300" t="s">
        <v>5</v>
      </c>
      <c r="C16" s="301">
        <f>SUM(C7:C15)</f>
        <v>7200</v>
      </c>
    </row>
    <row r="17" spans="2:2" ht="12" customHeight="1" x14ac:dyDescent="0.25">
      <c r="B17" s="5"/>
    </row>
  </sheetData>
  <mergeCells count="4">
    <mergeCell ref="B2:C2"/>
    <mergeCell ref="B3:C3"/>
    <mergeCell ref="B4:C4"/>
    <mergeCell ref="C5:C6"/>
  </mergeCells>
  <phoneticPr fontId="11" type="noConversion"/>
  <pageMargins left="0.511811024" right="0.511811024" top="0.78740157499999996" bottom="0.78740157499999996" header="0.31496062000000002" footer="0.31496062000000002"/>
  <pageSetup orientation="portrait" horizontalDpi="4294967293" r:id="rId1"/>
  <headerFooter>
    <oddHeader>&amp;L&amp;"+,Normal"&amp;18Exercício - Elaboração das Demonstrações Contábeis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3"/>
  <sheetViews>
    <sheetView showGridLines="0" view="pageLayout" zoomScaleNormal="100" workbookViewId="0">
      <selection activeCell="D12" sqref="D12"/>
    </sheetView>
  </sheetViews>
  <sheetFormatPr defaultColWidth="36.85546875" defaultRowHeight="12" x14ac:dyDescent="0.25"/>
  <cols>
    <col min="1" max="1" width="3" style="306" customWidth="1"/>
    <col min="2" max="2" width="53.5703125" style="306" bestFit="1" customWidth="1"/>
    <col min="3" max="3" width="13.5703125" style="306" customWidth="1"/>
    <col min="4" max="4" width="13.28515625" style="306" customWidth="1"/>
    <col min="5" max="16384" width="36.85546875" style="306"/>
  </cols>
  <sheetData>
    <row r="1" spans="2:14" ht="12.75" thickBot="1" x14ac:dyDescent="0.3"/>
    <row r="2" spans="2:14" ht="12.75" thickBot="1" x14ac:dyDescent="0.3">
      <c r="B2" s="600" t="s">
        <v>6</v>
      </c>
      <c r="C2" s="607"/>
      <c r="D2" s="601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2:14" ht="12.75" thickBot="1" x14ac:dyDescent="0.3">
      <c r="B3" s="598" t="s">
        <v>703</v>
      </c>
      <c r="C3" s="599"/>
      <c r="D3" s="602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2:14" ht="12.75" thickBot="1" x14ac:dyDescent="0.3">
      <c r="B4" s="603" t="s">
        <v>704</v>
      </c>
      <c r="C4" s="608"/>
      <c r="D4" s="604"/>
      <c r="E4" s="308"/>
      <c r="F4" s="307"/>
      <c r="G4" s="307"/>
      <c r="H4" s="307"/>
      <c r="I4" s="307"/>
      <c r="J4" s="307"/>
      <c r="K4" s="307"/>
      <c r="L4" s="307"/>
      <c r="M4" s="307"/>
      <c r="N4" s="307"/>
    </row>
    <row r="5" spans="2:14" x14ac:dyDescent="0.25">
      <c r="B5" s="609"/>
      <c r="C5" s="309" t="s">
        <v>125</v>
      </c>
      <c r="D5" s="309" t="s">
        <v>125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2:14" ht="12.75" thickBot="1" x14ac:dyDescent="0.3">
      <c r="B6" s="610"/>
      <c r="C6" s="309" t="s">
        <v>126</v>
      </c>
      <c r="D6" s="310" t="s">
        <v>112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</row>
    <row r="7" spans="2:14" ht="13.5" thickTop="1" thickBot="1" x14ac:dyDescent="0.3">
      <c r="B7" s="419" t="s">
        <v>705</v>
      </c>
      <c r="C7" s="436"/>
      <c r="D7" s="311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2:14" ht="12.75" thickBot="1" x14ac:dyDescent="0.3">
      <c r="B8" s="312"/>
      <c r="C8" s="432"/>
      <c r="D8" s="314"/>
      <c r="E8" s="307"/>
      <c r="F8" s="307"/>
      <c r="G8" s="307"/>
      <c r="H8" s="307"/>
      <c r="I8" s="307"/>
      <c r="J8" s="307"/>
      <c r="K8" s="307"/>
      <c r="L8" s="307"/>
      <c r="M8" s="307"/>
      <c r="N8" s="307"/>
    </row>
    <row r="9" spans="2:14" ht="14.25" thickTop="1" thickBot="1" x14ac:dyDescent="0.25">
      <c r="B9" s="420" t="s">
        <v>107</v>
      </c>
      <c r="C9" s="361">
        <f>C11+C15+C22</f>
        <v>42000</v>
      </c>
      <c r="D9" s="425"/>
      <c r="E9" s="307"/>
      <c r="F9" s="307"/>
      <c r="G9" s="307"/>
      <c r="H9" s="307"/>
      <c r="I9" s="307"/>
      <c r="J9" s="307"/>
      <c r="K9" s="307"/>
      <c r="L9" s="307"/>
      <c r="M9" s="307"/>
      <c r="N9" s="307"/>
    </row>
    <row r="10" spans="2:14" ht="13.5" thickTop="1" thickBot="1" x14ac:dyDescent="0.3">
      <c r="B10" s="317" t="s">
        <v>706</v>
      </c>
      <c r="C10" s="432"/>
      <c r="D10" s="316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2:14" ht="14.25" thickTop="1" thickBot="1" x14ac:dyDescent="0.25">
      <c r="B11" s="420" t="s">
        <v>707</v>
      </c>
      <c r="C11" s="361">
        <f>SUM(C12:C14)</f>
        <v>40000</v>
      </c>
      <c r="D11" s="425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2:14" ht="14.25" thickTop="1" thickBot="1" x14ac:dyDescent="0.25">
      <c r="B12" s="421" t="s">
        <v>708</v>
      </c>
      <c r="C12" s="361">
        <v>40000</v>
      </c>
      <c r="D12" s="426"/>
      <c r="E12" s="307"/>
      <c r="F12" s="307"/>
      <c r="G12" s="307"/>
      <c r="H12" s="307"/>
      <c r="I12" s="307"/>
      <c r="J12" s="307"/>
      <c r="K12" s="307"/>
      <c r="L12" s="307"/>
      <c r="M12" s="307"/>
      <c r="N12" s="307"/>
    </row>
    <row r="13" spans="2:14" ht="12.75" thickTop="1" x14ac:dyDescent="0.25">
      <c r="B13" s="319" t="s">
        <v>709</v>
      </c>
      <c r="C13" s="433"/>
      <c r="D13" s="320"/>
      <c r="E13" s="307"/>
      <c r="F13" s="307"/>
      <c r="G13" s="307"/>
      <c r="H13" s="307"/>
      <c r="I13" s="307"/>
      <c r="J13" s="307"/>
      <c r="K13" s="307"/>
      <c r="L13" s="307"/>
      <c r="M13" s="307"/>
      <c r="N13" s="307"/>
    </row>
    <row r="14" spans="2:14" x14ac:dyDescent="0.25">
      <c r="B14" s="319" t="s">
        <v>710</v>
      </c>
      <c r="C14" s="321"/>
      <c r="D14" s="322"/>
      <c r="E14" s="307"/>
      <c r="F14" s="307"/>
      <c r="G14" s="307"/>
      <c r="H14" s="307"/>
      <c r="I14" s="307"/>
      <c r="J14" s="307"/>
      <c r="K14" s="307"/>
      <c r="L14" s="307"/>
      <c r="M14" s="307"/>
      <c r="N14" s="307"/>
    </row>
    <row r="15" spans="2:14" x14ac:dyDescent="0.25">
      <c r="B15" s="315" t="s">
        <v>711</v>
      </c>
      <c r="C15" s="318">
        <f>SUM(C16:C21)</f>
        <v>2000</v>
      </c>
      <c r="D15" s="322"/>
      <c r="E15" s="307"/>
      <c r="F15" s="307"/>
      <c r="G15" s="307"/>
      <c r="H15" s="307"/>
      <c r="I15" s="307"/>
      <c r="J15" s="307"/>
      <c r="K15" s="307"/>
      <c r="L15" s="307"/>
      <c r="M15" s="307"/>
      <c r="N15" s="307"/>
    </row>
    <row r="16" spans="2:14" x14ac:dyDescent="0.25">
      <c r="B16" s="319" t="s">
        <v>712</v>
      </c>
      <c r="C16" s="321">
        <v>350</v>
      </c>
      <c r="D16" s="322"/>
      <c r="E16" s="307"/>
      <c r="F16" s="307"/>
      <c r="G16" s="307"/>
      <c r="H16" s="307"/>
      <c r="I16" s="307"/>
      <c r="J16" s="307"/>
      <c r="K16" s="307"/>
      <c r="L16" s="307"/>
      <c r="M16" s="307"/>
      <c r="N16" s="307"/>
    </row>
    <row r="17" spans="2:14" x14ac:dyDescent="0.25">
      <c r="B17" s="319" t="s">
        <v>713</v>
      </c>
      <c r="C17" s="321"/>
      <c r="D17" s="322"/>
      <c r="E17" s="307"/>
      <c r="F17" s="307"/>
      <c r="G17" s="307"/>
      <c r="H17" s="307"/>
      <c r="I17" s="307"/>
      <c r="J17" s="307"/>
      <c r="K17" s="307"/>
      <c r="L17" s="307"/>
      <c r="M17" s="307"/>
      <c r="N17" s="307"/>
    </row>
    <row r="18" spans="2:14" x14ac:dyDescent="0.25">
      <c r="B18" s="319" t="s">
        <v>714</v>
      </c>
      <c r="C18" s="321">
        <v>400</v>
      </c>
      <c r="D18" s="320"/>
      <c r="E18" s="307"/>
      <c r="F18" s="307"/>
      <c r="G18" s="307"/>
      <c r="H18" s="307"/>
      <c r="I18" s="307"/>
      <c r="J18" s="307"/>
      <c r="K18" s="307"/>
      <c r="L18" s="307"/>
      <c r="M18" s="307"/>
      <c r="N18" s="307"/>
    </row>
    <row r="19" spans="2:14" x14ac:dyDescent="0.25">
      <c r="B19" s="319" t="s">
        <v>715</v>
      </c>
      <c r="C19" s="321">
        <v>1250</v>
      </c>
      <c r="D19" s="320"/>
      <c r="E19" s="307"/>
      <c r="F19" s="307"/>
      <c r="G19" s="307"/>
      <c r="H19" s="307"/>
      <c r="I19" s="307"/>
      <c r="J19" s="307"/>
      <c r="K19" s="307"/>
      <c r="L19" s="307"/>
      <c r="M19" s="307"/>
      <c r="N19" s="307"/>
    </row>
    <row r="20" spans="2:14" x14ac:dyDescent="0.25">
      <c r="B20" s="319" t="s">
        <v>716</v>
      </c>
      <c r="C20" s="321"/>
      <c r="D20" s="320"/>
      <c r="E20" s="307"/>
      <c r="F20" s="307"/>
      <c r="G20" s="307"/>
      <c r="H20" s="307"/>
      <c r="I20" s="307"/>
      <c r="J20" s="307"/>
      <c r="K20" s="307"/>
      <c r="L20" s="307"/>
      <c r="M20" s="307"/>
      <c r="N20" s="307"/>
    </row>
    <row r="21" spans="2:14" x14ac:dyDescent="0.25">
      <c r="B21" s="319" t="s">
        <v>717</v>
      </c>
      <c r="C21" s="321"/>
      <c r="D21" s="320"/>
      <c r="E21" s="307"/>
      <c r="F21" s="307"/>
      <c r="G21" s="307"/>
      <c r="H21" s="307"/>
      <c r="I21" s="307"/>
      <c r="J21" s="307"/>
      <c r="K21" s="307"/>
      <c r="L21" s="307"/>
      <c r="M21" s="307"/>
      <c r="N21" s="307"/>
    </row>
    <row r="22" spans="2:14" x14ac:dyDescent="0.25">
      <c r="B22" s="315" t="s">
        <v>718</v>
      </c>
      <c r="C22" s="318">
        <f>SUM(C23:C27)</f>
        <v>0</v>
      </c>
      <c r="D22" s="316"/>
      <c r="E22" s="307"/>
      <c r="F22" s="307"/>
      <c r="G22" s="307"/>
      <c r="H22" s="307"/>
      <c r="I22" s="307"/>
      <c r="J22" s="307"/>
      <c r="K22" s="307"/>
      <c r="L22" s="307"/>
      <c r="M22" s="307"/>
      <c r="N22" s="307"/>
    </row>
    <row r="23" spans="2:14" x14ac:dyDescent="0.25">
      <c r="B23" s="323" t="s">
        <v>719</v>
      </c>
      <c r="C23" s="324"/>
      <c r="D23" s="325"/>
      <c r="E23" s="307"/>
      <c r="F23" s="307"/>
      <c r="G23" s="307"/>
      <c r="H23" s="307"/>
      <c r="I23" s="307"/>
      <c r="J23" s="307"/>
      <c r="K23" s="307"/>
      <c r="L23" s="307"/>
      <c r="M23" s="307"/>
      <c r="N23" s="307"/>
    </row>
    <row r="24" spans="2:14" x14ac:dyDescent="0.25">
      <c r="B24" s="323" t="s">
        <v>720</v>
      </c>
      <c r="C24" s="324"/>
      <c r="D24" s="325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2:14" x14ac:dyDescent="0.25">
      <c r="B25" s="323" t="s">
        <v>721</v>
      </c>
      <c r="C25" s="324"/>
      <c r="D25" s="325"/>
      <c r="E25" s="307"/>
      <c r="F25" s="307"/>
      <c r="G25" s="307"/>
      <c r="H25" s="307"/>
      <c r="I25" s="307"/>
      <c r="J25" s="307"/>
      <c r="K25" s="307"/>
      <c r="L25" s="307"/>
      <c r="M25" s="307"/>
      <c r="N25" s="307"/>
    </row>
    <row r="26" spans="2:14" x14ac:dyDescent="0.25">
      <c r="B26" s="323" t="s">
        <v>722</v>
      </c>
      <c r="C26" s="324"/>
      <c r="D26" s="325"/>
      <c r="E26" s="307"/>
      <c r="F26" s="307"/>
      <c r="G26" s="307"/>
      <c r="H26" s="307"/>
      <c r="I26" s="307"/>
      <c r="J26" s="307"/>
      <c r="K26" s="307"/>
      <c r="L26" s="307"/>
      <c r="M26" s="307"/>
      <c r="N26" s="307"/>
    </row>
    <row r="27" spans="2:14" x14ac:dyDescent="0.25">
      <c r="B27" s="317"/>
      <c r="C27" s="318"/>
      <c r="D27" s="316"/>
      <c r="E27" s="307"/>
      <c r="F27" s="307"/>
      <c r="G27" s="307"/>
      <c r="H27" s="307"/>
      <c r="I27" s="307"/>
      <c r="J27" s="307"/>
      <c r="K27" s="307"/>
      <c r="L27" s="307"/>
      <c r="M27" s="307"/>
      <c r="N27" s="307"/>
    </row>
    <row r="28" spans="2:14" x14ac:dyDescent="0.25">
      <c r="B28" s="326" t="s">
        <v>723</v>
      </c>
      <c r="C28" s="318">
        <f>C30+C33+C37</f>
        <v>20200</v>
      </c>
      <c r="D28" s="316"/>
      <c r="E28" s="307"/>
      <c r="F28" s="307"/>
      <c r="G28" s="307"/>
      <c r="H28" s="307"/>
      <c r="I28" s="307"/>
      <c r="J28" s="307"/>
      <c r="K28" s="307"/>
      <c r="L28" s="307"/>
      <c r="M28" s="307"/>
      <c r="N28" s="307"/>
    </row>
    <row r="29" spans="2:14" x14ac:dyDescent="0.25">
      <c r="B29" s="317"/>
      <c r="C29" s="318"/>
      <c r="D29" s="316"/>
      <c r="E29" s="307"/>
      <c r="F29" s="307"/>
      <c r="G29" s="307"/>
      <c r="H29" s="307"/>
      <c r="I29" s="307"/>
      <c r="J29" s="307"/>
      <c r="K29" s="307"/>
      <c r="L29" s="307"/>
      <c r="M29" s="307"/>
      <c r="N29" s="307"/>
    </row>
    <row r="30" spans="2:14" ht="12.75" thickBot="1" x14ac:dyDescent="0.3">
      <c r="B30" s="315" t="s">
        <v>724</v>
      </c>
      <c r="C30" s="430">
        <f>SUM(C31:C32)</f>
        <v>20200</v>
      </c>
      <c r="D30" s="316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2:14" ht="14.25" thickTop="1" thickBot="1" x14ac:dyDescent="0.25">
      <c r="B31" s="422" t="s">
        <v>725</v>
      </c>
      <c r="C31" s="361">
        <f>20100</f>
        <v>20100</v>
      </c>
      <c r="D31" s="427"/>
      <c r="E31" s="307"/>
      <c r="F31" s="307"/>
      <c r="G31" s="307"/>
      <c r="H31" s="307"/>
      <c r="I31" s="307"/>
      <c r="J31" s="307"/>
      <c r="K31" s="307"/>
      <c r="L31" s="307"/>
      <c r="M31" s="307"/>
      <c r="N31" s="307"/>
    </row>
    <row r="32" spans="2:14" ht="14.25" thickTop="1" thickBot="1" x14ac:dyDescent="0.25">
      <c r="B32" s="421" t="s">
        <v>726</v>
      </c>
      <c r="C32" s="361">
        <v>100</v>
      </c>
      <c r="D32" s="426"/>
      <c r="E32" s="307"/>
      <c r="F32" s="307"/>
      <c r="G32" s="307"/>
      <c r="H32" s="307"/>
      <c r="I32" s="307"/>
      <c r="J32" s="307"/>
      <c r="K32" s="307"/>
      <c r="L32" s="307"/>
      <c r="M32" s="307"/>
      <c r="N32" s="307"/>
    </row>
    <row r="33" spans="2:14" ht="12.75" thickTop="1" x14ac:dyDescent="0.25">
      <c r="B33" s="315" t="s">
        <v>727</v>
      </c>
      <c r="C33" s="434">
        <f>SUM(C34:C36)</f>
        <v>0</v>
      </c>
      <c r="D33" s="320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  <row r="34" spans="2:14" x14ac:dyDescent="0.25">
      <c r="B34" s="319" t="s">
        <v>728</v>
      </c>
      <c r="C34" s="321"/>
      <c r="D34" s="320"/>
      <c r="E34" s="307"/>
      <c r="F34" s="307"/>
      <c r="G34" s="307"/>
      <c r="H34" s="307"/>
      <c r="I34" s="307"/>
      <c r="J34" s="307"/>
      <c r="K34" s="307"/>
      <c r="L34" s="307"/>
      <c r="M34" s="307"/>
      <c r="N34" s="307"/>
    </row>
    <row r="35" spans="2:14" x14ac:dyDescent="0.25">
      <c r="B35" s="319" t="s">
        <v>729</v>
      </c>
      <c r="C35" s="321"/>
      <c r="D35" s="320"/>
      <c r="E35" s="307"/>
      <c r="F35" s="307"/>
      <c r="G35" s="307"/>
      <c r="H35" s="307"/>
      <c r="I35" s="307"/>
      <c r="J35" s="307"/>
      <c r="K35" s="307"/>
      <c r="L35" s="307"/>
      <c r="M35" s="307"/>
      <c r="N35" s="307"/>
    </row>
    <row r="36" spans="2:14" x14ac:dyDescent="0.25">
      <c r="B36" s="319" t="s">
        <v>730</v>
      </c>
      <c r="C36" s="321"/>
      <c r="D36" s="320"/>
      <c r="E36" s="307"/>
      <c r="F36" s="307"/>
      <c r="G36" s="307"/>
      <c r="H36" s="307"/>
      <c r="I36" s="307"/>
      <c r="J36" s="307"/>
      <c r="K36" s="307"/>
      <c r="L36" s="307"/>
      <c r="M36" s="307"/>
      <c r="N36" s="307"/>
    </row>
    <row r="37" spans="2:14" x14ac:dyDescent="0.25">
      <c r="B37" s="315" t="s">
        <v>718</v>
      </c>
      <c r="C37" s="318">
        <f>SUM(C38:C42)</f>
        <v>0</v>
      </c>
      <c r="D37" s="320"/>
      <c r="E37" s="307"/>
      <c r="F37" s="307"/>
      <c r="G37" s="307"/>
      <c r="H37" s="307"/>
      <c r="I37" s="307"/>
      <c r="J37" s="307"/>
      <c r="K37" s="307"/>
      <c r="L37" s="307"/>
      <c r="M37" s="307"/>
      <c r="N37" s="307"/>
    </row>
    <row r="38" spans="2:14" x14ac:dyDescent="0.25">
      <c r="B38" s="319" t="s">
        <v>719</v>
      </c>
      <c r="C38" s="321"/>
      <c r="D38" s="320"/>
      <c r="E38" s="307"/>
      <c r="F38" s="307"/>
      <c r="G38" s="307"/>
      <c r="H38" s="307"/>
      <c r="I38" s="307"/>
      <c r="J38" s="307"/>
      <c r="K38" s="307"/>
      <c r="L38" s="307"/>
      <c r="M38" s="307"/>
      <c r="N38" s="307"/>
    </row>
    <row r="39" spans="2:14" x14ac:dyDescent="0.25">
      <c r="B39" s="319" t="s">
        <v>720</v>
      </c>
      <c r="C39" s="321"/>
      <c r="D39" s="320"/>
      <c r="E39" s="307"/>
      <c r="F39" s="307"/>
      <c r="G39" s="307"/>
      <c r="H39" s="307"/>
      <c r="I39" s="307"/>
      <c r="J39" s="307"/>
      <c r="K39" s="307"/>
      <c r="L39" s="307"/>
      <c r="M39" s="307"/>
      <c r="N39" s="307"/>
    </row>
    <row r="40" spans="2:14" x14ac:dyDescent="0.25">
      <c r="B40" s="319" t="s">
        <v>721</v>
      </c>
      <c r="C40" s="321"/>
      <c r="D40" s="320"/>
      <c r="E40" s="307"/>
      <c r="F40" s="307"/>
      <c r="G40" s="307"/>
      <c r="H40" s="307"/>
      <c r="I40" s="307"/>
      <c r="J40" s="307"/>
      <c r="K40" s="307"/>
      <c r="L40" s="307"/>
      <c r="M40" s="307"/>
      <c r="N40" s="307"/>
    </row>
    <row r="41" spans="2:14" x14ac:dyDescent="0.25">
      <c r="B41" s="319" t="s">
        <v>722</v>
      </c>
      <c r="C41" s="321"/>
      <c r="D41" s="320"/>
      <c r="E41" s="307"/>
      <c r="F41" s="307"/>
      <c r="G41" s="307"/>
      <c r="H41" s="307"/>
      <c r="I41" s="307"/>
      <c r="J41" s="307"/>
      <c r="K41" s="307"/>
      <c r="L41" s="307"/>
      <c r="M41" s="307"/>
      <c r="N41" s="307"/>
    </row>
    <row r="42" spans="2:14" ht="6" customHeight="1" thickBot="1" x14ac:dyDescent="0.3">
      <c r="B42" s="327"/>
      <c r="C42" s="328"/>
      <c r="D42" s="329"/>
      <c r="E42" s="307"/>
      <c r="F42" s="307"/>
      <c r="G42" s="307"/>
      <c r="H42" s="307"/>
      <c r="I42" s="307"/>
      <c r="J42" s="307"/>
      <c r="K42" s="307"/>
      <c r="L42" s="307"/>
      <c r="M42" s="307"/>
      <c r="N42" s="307"/>
    </row>
    <row r="43" spans="2:14" ht="24.75" thickBot="1" x14ac:dyDescent="0.3">
      <c r="B43" s="136" t="s">
        <v>731</v>
      </c>
      <c r="C43" s="311">
        <f>C9-C28</f>
        <v>21800</v>
      </c>
      <c r="D43" s="311">
        <f>D9-D28</f>
        <v>0</v>
      </c>
      <c r="E43" s="307"/>
      <c r="F43" s="307"/>
      <c r="G43" s="307"/>
      <c r="H43" s="307"/>
      <c r="I43" s="307"/>
      <c r="J43" s="307"/>
      <c r="K43" s="307"/>
      <c r="L43" s="307"/>
      <c r="M43" s="307"/>
      <c r="N43" s="307"/>
    </row>
    <row r="44" spans="2:14" ht="12.75" thickBot="1" x14ac:dyDescent="0.3">
      <c r="B44" s="330"/>
      <c r="C44" s="331"/>
      <c r="D44" s="331"/>
      <c r="E44" s="307"/>
      <c r="F44" s="307"/>
      <c r="G44" s="307"/>
      <c r="H44" s="307"/>
      <c r="I44" s="307"/>
      <c r="J44" s="307"/>
      <c r="K44" s="307"/>
      <c r="L44" s="307"/>
      <c r="M44" s="307"/>
      <c r="N44" s="307"/>
    </row>
    <row r="45" spans="2:14" ht="12.75" thickBot="1" x14ac:dyDescent="0.3">
      <c r="B45" s="137" t="s">
        <v>732</v>
      </c>
      <c r="C45" s="332"/>
      <c r="D45" s="332"/>
      <c r="E45" s="307"/>
      <c r="F45" s="307"/>
      <c r="G45" s="307"/>
      <c r="H45" s="307"/>
      <c r="I45" s="307"/>
      <c r="J45" s="307"/>
      <c r="K45" s="307"/>
      <c r="L45" s="307"/>
      <c r="M45" s="307"/>
      <c r="N45" s="307"/>
    </row>
    <row r="46" spans="2:14" x14ac:dyDescent="0.25">
      <c r="B46" s="312"/>
      <c r="C46" s="313"/>
      <c r="D46" s="314"/>
      <c r="E46" s="307"/>
      <c r="F46" s="307"/>
      <c r="G46" s="307"/>
      <c r="H46" s="307"/>
      <c r="I46" s="307"/>
      <c r="J46" s="307"/>
      <c r="K46" s="307"/>
      <c r="L46" s="307"/>
      <c r="M46" s="307"/>
      <c r="N46" s="307"/>
    </row>
    <row r="47" spans="2:14" x14ac:dyDescent="0.25">
      <c r="B47" s="315" t="s">
        <v>107</v>
      </c>
      <c r="C47" s="318">
        <f>SUM(C49:C50)</f>
        <v>14000</v>
      </c>
      <c r="D47" s="316"/>
      <c r="E47" s="307"/>
      <c r="F47" s="307"/>
      <c r="G47" s="307"/>
      <c r="H47" s="307"/>
      <c r="I47" s="307"/>
      <c r="J47" s="307"/>
      <c r="K47" s="307"/>
      <c r="L47" s="307"/>
      <c r="M47" s="307"/>
      <c r="N47" s="307"/>
    </row>
    <row r="48" spans="2:14" ht="12.75" thickBot="1" x14ac:dyDescent="0.3">
      <c r="B48" s="333"/>
      <c r="C48" s="431"/>
      <c r="D48" s="325"/>
      <c r="E48" s="307"/>
      <c r="F48" s="307"/>
      <c r="G48" s="307"/>
      <c r="H48" s="307"/>
      <c r="I48" s="307"/>
      <c r="J48" s="307"/>
      <c r="K48" s="307"/>
      <c r="L48" s="307"/>
      <c r="M48" s="307"/>
      <c r="N48" s="307"/>
    </row>
    <row r="49" spans="2:14" ht="14.25" thickTop="1" thickBot="1" x14ac:dyDescent="0.25">
      <c r="B49" s="423" t="s">
        <v>733</v>
      </c>
      <c r="C49" s="361">
        <v>14000</v>
      </c>
      <c r="D49" s="428"/>
      <c r="E49" s="307"/>
      <c r="F49" s="307"/>
      <c r="G49" s="307"/>
      <c r="H49" s="307"/>
      <c r="I49" s="307"/>
      <c r="J49" s="307"/>
      <c r="K49" s="307"/>
      <c r="L49" s="307"/>
      <c r="M49" s="307"/>
      <c r="N49" s="307"/>
    </row>
    <row r="50" spans="2:14" ht="14.25" thickTop="1" thickBot="1" x14ac:dyDescent="0.25">
      <c r="B50" s="424" t="s">
        <v>734</v>
      </c>
      <c r="C50" s="361"/>
      <c r="D50" s="429"/>
      <c r="E50" s="307"/>
      <c r="F50" s="307"/>
      <c r="G50" s="307"/>
      <c r="H50" s="307"/>
      <c r="I50" s="307"/>
      <c r="J50" s="307"/>
      <c r="K50" s="307"/>
      <c r="L50" s="307"/>
      <c r="M50" s="307"/>
      <c r="N50" s="307"/>
    </row>
    <row r="51" spans="2:14" ht="12.75" thickTop="1" x14ac:dyDescent="0.25">
      <c r="B51" s="336"/>
      <c r="C51" s="435"/>
      <c r="D51" s="325"/>
      <c r="E51" s="307"/>
      <c r="F51" s="307"/>
      <c r="G51" s="307"/>
      <c r="H51" s="307"/>
      <c r="I51" s="307"/>
      <c r="J51" s="307"/>
      <c r="K51" s="307"/>
      <c r="L51" s="307"/>
      <c r="M51" s="307"/>
      <c r="N51" s="307"/>
    </row>
    <row r="52" spans="2:14" x14ac:dyDescent="0.25">
      <c r="B52" s="326" t="s">
        <v>723</v>
      </c>
      <c r="C52" s="337">
        <f>SUM(C54:C55)</f>
        <v>20000</v>
      </c>
      <c r="D52" s="338"/>
      <c r="E52" s="307"/>
      <c r="F52" s="307"/>
      <c r="G52" s="307"/>
      <c r="H52" s="307"/>
      <c r="I52" s="307"/>
      <c r="J52" s="307"/>
      <c r="K52" s="307"/>
      <c r="L52" s="307"/>
      <c r="M52" s="307"/>
      <c r="N52" s="307"/>
    </row>
    <row r="53" spans="2:14" x14ac:dyDescent="0.25">
      <c r="B53" s="336"/>
      <c r="C53" s="337"/>
      <c r="D53" s="338"/>
      <c r="E53" s="307"/>
      <c r="F53" s="307"/>
      <c r="G53" s="307"/>
      <c r="H53" s="307"/>
      <c r="I53" s="307"/>
      <c r="J53" s="307"/>
      <c r="K53" s="307"/>
      <c r="L53" s="307"/>
      <c r="M53" s="307"/>
      <c r="N53" s="307"/>
    </row>
    <row r="54" spans="2:14" x14ac:dyDescent="0.25">
      <c r="B54" s="323" t="s">
        <v>735</v>
      </c>
      <c r="C54" s="324">
        <f>20000</f>
        <v>20000</v>
      </c>
      <c r="D54" s="338"/>
      <c r="E54" s="307"/>
      <c r="F54" s="307"/>
      <c r="G54" s="307"/>
      <c r="H54" s="307"/>
      <c r="I54" s="307"/>
      <c r="J54" s="307"/>
      <c r="K54" s="307"/>
      <c r="L54" s="307"/>
      <c r="M54" s="307"/>
      <c r="N54" s="307"/>
    </row>
    <row r="55" spans="2:14" x14ac:dyDescent="0.25">
      <c r="B55" s="323" t="s">
        <v>736</v>
      </c>
      <c r="C55" s="337"/>
      <c r="D55" s="338"/>
      <c r="E55" s="307"/>
      <c r="F55" s="307"/>
      <c r="G55" s="307"/>
      <c r="H55" s="307"/>
      <c r="I55" s="307"/>
      <c r="J55" s="307"/>
      <c r="K55" s="307"/>
      <c r="L55" s="307"/>
      <c r="M55" s="307"/>
      <c r="N55" s="307"/>
    </row>
    <row r="56" spans="2:14" ht="12.75" thickBot="1" x14ac:dyDescent="0.3">
      <c r="B56" s="339"/>
      <c r="C56" s="340"/>
      <c r="D56" s="341"/>
      <c r="E56" s="307"/>
      <c r="F56" s="307"/>
      <c r="G56" s="307"/>
      <c r="H56" s="307"/>
      <c r="I56" s="307"/>
      <c r="J56" s="307"/>
      <c r="K56" s="307"/>
      <c r="L56" s="307"/>
      <c r="M56" s="307"/>
      <c r="N56" s="307"/>
    </row>
    <row r="57" spans="2:14" ht="24.75" thickBot="1" x14ac:dyDescent="0.3">
      <c r="B57" s="136" t="s">
        <v>737</v>
      </c>
      <c r="C57" s="311">
        <f>C47-C54</f>
        <v>-6000</v>
      </c>
      <c r="D57" s="311">
        <f>D47-D54</f>
        <v>0</v>
      </c>
      <c r="E57" s="307"/>
      <c r="F57" s="307"/>
      <c r="G57" s="307"/>
      <c r="H57" s="307"/>
      <c r="I57" s="307"/>
      <c r="J57" s="307"/>
      <c r="K57" s="307"/>
      <c r="L57" s="307"/>
      <c r="M57" s="307"/>
      <c r="N57" s="307"/>
    </row>
    <row r="58" spans="2:14" ht="6.75" customHeight="1" x14ac:dyDescent="0.25">
      <c r="B58" s="330"/>
      <c r="C58" s="331"/>
      <c r="D58" s="331"/>
      <c r="E58" s="307"/>
      <c r="F58" s="307"/>
      <c r="G58" s="307"/>
      <c r="H58" s="307"/>
      <c r="I58" s="307"/>
      <c r="J58" s="307"/>
      <c r="K58" s="307"/>
      <c r="L58" s="307"/>
      <c r="M58" s="307"/>
      <c r="N58" s="307"/>
    </row>
    <row r="59" spans="2:14" ht="6.75" customHeight="1" x14ac:dyDescent="0.25">
      <c r="B59" s="342"/>
      <c r="C59" s="343"/>
      <c r="D59" s="343"/>
      <c r="E59" s="307"/>
      <c r="F59" s="307"/>
      <c r="G59" s="307"/>
      <c r="H59" s="307"/>
      <c r="I59" s="307"/>
      <c r="J59" s="307"/>
      <c r="K59" s="307"/>
      <c r="L59" s="307"/>
      <c r="M59" s="307"/>
      <c r="N59" s="307"/>
    </row>
    <row r="60" spans="2:14" ht="6.75" customHeight="1" x14ac:dyDescent="0.25">
      <c r="B60" s="342"/>
      <c r="C60" s="343"/>
      <c r="D60" s="343"/>
      <c r="E60" s="307"/>
      <c r="F60" s="307"/>
      <c r="G60" s="307"/>
      <c r="H60" s="307"/>
      <c r="I60" s="307"/>
      <c r="J60" s="307"/>
      <c r="K60" s="307"/>
      <c r="L60" s="307"/>
      <c r="M60" s="307"/>
      <c r="N60" s="307"/>
    </row>
    <row r="61" spans="2:14" ht="6.75" customHeight="1" thickBot="1" x14ac:dyDescent="0.3">
      <c r="B61" s="342"/>
      <c r="C61" s="343"/>
      <c r="D61" s="343"/>
      <c r="E61" s="307"/>
      <c r="F61" s="307"/>
      <c r="G61" s="307"/>
      <c r="H61" s="307"/>
      <c r="I61" s="307"/>
      <c r="J61" s="307"/>
      <c r="K61" s="307"/>
      <c r="L61" s="307"/>
      <c r="M61" s="307"/>
      <c r="N61" s="307"/>
    </row>
    <row r="62" spans="2:14" ht="12.75" thickBot="1" x14ac:dyDescent="0.3">
      <c r="B62" s="137" t="s">
        <v>738</v>
      </c>
      <c r="C62" s="332"/>
      <c r="D62" s="332"/>
      <c r="E62" s="307"/>
      <c r="F62" s="307"/>
      <c r="G62" s="307"/>
      <c r="H62" s="307"/>
      <c r="I62" s="307"/>
      <c r="J62" s="307"/>
      <c r="K62" s="307"/>
      <c r="L62" s="307"/>
      <c r="M62" s="307"/>
      <c r="N62" s="307"/>
    </row>
    <row r="63" spans="2:14" x14ac:dyDescent="0.25">
      <c r="B63" s="312"/>
      <c r="C63" s="313"/>
      <c r="D63" s="314"/>
      <c r="E63" s="307"/>
      <c r="F63" s="307"/>
      <c r="G63" s="307"/>
      <c r="H63" s="307"/>
      <c r="I63" s="307"/>
      <c r="J63" s="307"/>
      <c r="K63" s="307"/>
      <c r="L63" s="307"/>
      <c r="M63" s="307"/>
      <c r="N63" s="307"/>
    </row>
    <row r="64" spans="2:14" x14ac:dyDescent="0.25">
      <c r="B64" s="344" t="s">
        <v>739</v>
      </c>
      <c r="C64" s="345">
        <f>SUM(C66:C67)</f>
        <v>15500</v>
      </c>
      <c r="D64" s="346"/>
      <c r="E64" s="307"/>
      <c r="F64" s="307"/>
      <c r="G64" s="307"/>
      <c r="H64" s="307"/>
      <c r="I64" s="307"/>
      <c r="J64" s="307"/>
      <c r="K64" s="307"/>
      <c r="L64" s="307"/>
      <c r="M64" s="307"/>
      <c r="N64" s="307"/>
    </row>
    <row r="65" spans="2:23" x14ac:dyDescent="0.25">
      <c r="B65" s="347"/>
      <c r="C65" s="348"/>
      <c r="D65" s="335"/>
    </row>
    <row r="66" spans="2:23" x14ac:dyDescent="0.25">
      <c r="B66" s="334" t="s">
        <v>740</v>
      </c>
      <c r="C66" s="348">
        <f>15500</f>
        <v>15500</v>
      </c>
      <c r="D66" s="335"/>
    </row>
    <row r="67" spans="2:23" x14ac:dyDescent="0.25">
      <c r="B67" s="349"/>
      <c r="C67" s="350"/>
      <c r="D67" s="351"/>
    </row>
    <row r="68" spans="2:23" x14ac:dyDescent="0.25">
      <c r="B68" s="352" t="s">
        <v>723</v>
      </c>
      <c r="C68" s="350">
        <f>SUM(C70)</f>
        <v>0</v>
      </c>
      <c r="D68" s="351"/>
    </row>
    <row r="69" spans="2:23" x14ac:dyDescent="0.25">
      <c r="B69" s="349"/>
      <c r="C69" s="350"/>
      <c r="D69" s="351"/>
    </row>
    <row r="70" spans="2:23" x14ac:dyDescent="0.25">
      <c r="B70" s="334" t="s">
        <v>741</v>
      </c>
      <c r="C70" s="348"/>
      <c r="D70" s="351"/>
    </row>
    <row r="71" spans="2:23" ht="12.75" thickBot="1" x14ac:dyDescent="0.3">
      <c r="B71" s="353"/>
      <c r="C71" s="354"/>
      <c r="D71" s="355"/>
    </row>
    <row r="72" spans="2:23" ht="24.75" thickBot="1" x14ac:dyDescent="0.25">
      <c r="B72" s="356" t="s">
        <v>742</v>
      </c>
      <c r="C72" s="295">
        <f>C64-C68</f>
        <v>15500</v>
      </c>
      <c r="D72" s="357">
        <f>D64-D68</f>
        <v>0</v>
      </c>
    </row>
    <row r="73" spans="2:23" ht="7.5" customHeight="1" thickBot="1" x14ac:dyDescent="0.3">
      <c r="B73" s="358"/>
      <c r="C73" s="359"/>
      <c r="D73" s="359"/>
    </row>
    <row r="74" spans="2:23" ht="14.25" thickTop="1" thickBot="1" x14ac:dyDescent="0.25">
      <c r="B74" s="360" t="s">
        <v>743</v>
      </c>
      <c r="C74" s="361">
        <f>C43+C57+C72</f>
        <v>31300</v>
      </c>
      <c r="D74" s="362">
        <f>D43+D57+D72</f>
        <v>0</v>
      </c>
    </row>
    <row r="75" spans="2:23" ht="12.75" thickBot="1" x14ac:dyDescent="0.3">
      <c r="B75" s="356" t="s">
        <v>744</v>
      </c>
      <c r="C75" s="357">
        <v>0</v>
      </c>
      <c r="D75" s="357">
        <v>0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</row>
    <row r="76" spans="2:23" ht="14.25" thickTop="1" thickBot="1" x14ac:dyDescent="0.25">
      <c r="B76" s="363" t="s">
        <v>745</v>
      </c>
      <c r="C76" s="361">
        <f>C74+C75</f>
        <v>31300</v>
      </c>
      <c r="D76" s="364">
        <f>D74+D75</f>
        <v>0</v>
      </c>
    </row>
    <row r="77" spans="2:23" x14ac:dyDescent="0.25">
      <c r="B77" s="365"/>
    </row>
    <row r="79" spans="2:23" s="307" customFormat="1" x14ac:dyDescent="0.25"/>
    <row r="82" ht="13.5" customHeight="1" x14ac:dyDescent="0.25"/>
    <row r="83" s="307" customFormat="1" x14ac:dyDescent="0.25"/>
    <row r="86" s="307" customFormat="1" x14ac:dyDescent="0.25"/>
    <row r="87" s="307" customFormat="1" x14ac:dyDescent="0.25"/>
    <row r="88" s="307" customFormat="1" x14ac:dyDescent="0.25"/>
    <row r="89" s="307" customFormat="1" x14ac:dyDescent="0.25"/>
    <row r="90" s="307" customFormat="1" x14ac:dyDescent="0.25"/>
    <row r="91" s="307" customFormat="1" x14ac:dyDescent="0.25"/>
    <row r="92" s="307" customFormat="1" x14ac:dyDescent="0.25"/>
    <row r="93" s="307" customFormat="1" x14ac:dyDescent="0.25"/>
  </sheetData>
  <mergeCells count="4">
    <mergeCell ref="B2:D2"/>
    <mergeCell ref="B3:D3"/>
    <mergeCell ref="B4:D4"/>
    <mergeCell ref="B5:B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&amp;L&amp;"+,Normal"&amp;18Exercício - Elaboração das Demonstrações Contábeis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showGridLines="0" view="pageBreakPreview" zoomScaleNormal="100" zoomScaleSheetLayoutView="100" workbookViewId="0">
      <selection activeCell="D25" sqref="D25"/>
    </sheetView>
  </sheetViews>
  <sheetFormatPr defaultRowHeight="12.75" x14ac:dyDescent="0.2"/>
  <cols>
    <col min="1" max="1" width="0.85546875" style="186" customWidth="1"/>
    <col min="2" max="2" width="5.5703125" style="180" customWidth="1"/>
    <col min="3" max="3" width="8.7109375" style="186" customWidth="1"/>
    <col min="4" max="4" width="47.7109375" style="186" customWidth="1"/>
    <col min="5" max="5" width="11.85546875" style="186" customWidth="1"/>
    <col min="6" max="6" width="9.28515625" style="186" customWidth="1"/>
    <col min="7" max="7" width="59.5703125" style="186" customWidth="1"/>
    <col min="8" max="8" width="12.140625" style="186" customWidth="1"/>
    <col min="9" max="16384" width="9.140625" style="186"/>
  </cols>
  <sheetData>
    <row r="1" spans="2:8" ht="17.25" x14ac:dyDescent="0.25">
      <c r="B1" s="186"/>
      <c r="C1" s="450" t="s">
        <v>424</v>
      </c>
      <c r="D1" s="450"/>
      <c r="E1" s="450"/>
      <c r="F1" s="450"/>
      <c r="G1" s="450"/>
      <c r="H1" s="450"/>
    </row>
    <row r="2" spans="2:8" ht="2.25" customHeight="1" thickBot="1" x14ac:dyDescent="0.25"/>
    <row r="3" spans="2:8" s="241" customFormat="1" ht="27.75" customHeight="1" thickBot="1" x14ac:dyDescent="0.25">
      <c r="B3" s="263" t="s">
        <v>655</v>
      </c>
      <c r="C3" s="264" t="s">
        <v>252</v>
      </c>
      <c r="D3" s="265" t="s">
        <v>253</v>
      </c>
      <c r="E3" s="265" t="s">
        <v>254</v>
      </c>
      <c r="F3" s="264" t="s">
        <v>252</v>
      </c>
      <c r="G3" s="265" t="s">
        <v>253</v>
      </c>
      <c r="H3" s="266" t="s">
        <v>254</v>
      </c>
    </row>
    <row r="4" spans="2:8" ht="13.5" customHeight="1" x14ac:dyDescent="0.2">
      <c r="B4" s="451" t="s">
        <v>323</v>
      </c>
      <c r="C4" s="454" t="s">
        <v>656</v>
      </c>
      <c r="D4" s="234" t="s">
        <v>255</v>
      </c>
      <c r="E4" s="235" t="s">
        <v>550</v>
      </c>
      <c r="F4" s="454" t="s">
        <v>657</v>
      </c>
      <c r="G4" s="231" t="s">
        <v>262</v>
      </c>
      <c r="H4" s="233" t="s">
        <v>557</v>
      </c>
    </row>
    <row r="5" spans="2:8" ht="13.5" customHeight="1" x14ac:dyDescent="0.2">
      <c r="B5" s="452"/>
      <c r="C5" s="455"/>
      <c r="D5" s="234" t="s">
        <v>603</v>
      </c>
      <c r="E5" s="235" t="s">
        <v>551</v>
      </c>
      <c r="F5" s="455"/>
      <c r="G5" s="234" t="s">
        <v>263</v>
      </c>
      <c r="H5" s="236" t="s">
        <v>557</v>
      </c>
    </row>
    <row r="6" spans="2:8" ht="13.5" customHeight="1" x14ac:dyDescent="0.2">
      <c r="B6" s="452"/>
      <c r="C6" s="455"/>
      <c r="D6" s="234" t="s">
        <v>256</v>
      </c>
      <c r="E6" s="235" t="s">
        <v>552</v>
      </c>
      <c r="F6" s="455"/>
      <c r="G6" s="234" t="s">
        <v>605</v>
      </c>
      <c r="H6" s="236" t="s">
        <v>558</v>
      </c>
    </row>
    <row r="7" spans="2:8" ht="13.5" customHeight="1" x14ac:dyDescent="0.2">
      <c r="B7" s="452"/>
      <c r="C7" s="455"/>
      <c r="D7" s="234" t="s">
        <v>257</v>
      </c>
      <c r="E7" s="235" t="s">
        <v>553</v>
      </c>
      <c r="F7" s="455"/>
      <c r="G7" s="234" t="s">
        <v>606</v>
      </c>
      <c r="H7" s="236" t="s">
        <v>559</v>
      </c>
    </row>
    <row r="8" spans="2:8" ht="13.5" customHeight="1" x14ac:dyDescent="0.2">
      <c r="B8" s="452"/>
      <c r="C8" s="455"/>
      <c r="D8" s="234" t="s">
        <v>258</v>
      </c>
      <c r="E8" s="235" t="s">
        <v>554</v>
      </c>
      <c r="F8" s="455"/>
      <c r="G8" s="234" t="s">
        <v>265</v>
      </c>
      <c r="H8" s="236" t="s">
        <v>561</v>
      </c>
    </row>
    <row r="9" spans="2:8" ht="13.5" customHeight="1" x14ac:dyDescent="0.2">
      <c r="B9" s="452"/>
      <c r="C9" s="455"/>
      <c r="D9" s="234" t="s">
        <v>259</v>
      </c>
      <c r="E9" s="235" t="s">
        <v>555</v>
      </c>
      <c r="F9" s="455"/>
      <c r="G9" s="234" t="s">
        <v>607</v>
      </c>
      <c r="H9" s="236" t="s">
        <v>562</v>
      </c>
    </row>
    <row r="10" spans="2:8" ht="13.5" customHeight="1" x14ac:dyDescent="0.2">
      <c r="B10" s="452"/>
      <c r="C10" s="455"/>
      <c r="D10" s="234" t="s">
        <v>260</v>
      </c>
      <c r="E10" s="235" t="s">
        <v>556</v>
      </c>
      <c r="F10" s="455"/>
    </row>
    <row r="11" spans="2:8" ht="13.5" customHeight="1" thickBot="1" x14ac:dyDescent="0.25">
      <c r="B11" s="452"/>
      <c r="C11" s="456"/>
      <c r="D11" s="239" t="s">
        <v>261</v>
      </c>
      <c r="E11" s="267" t="s">
        <v>604</v>
      </c>
      <c r="F11" s="456"/>
      <c r="G11" s="238"/>
      <c r="H11" s="268"/>
    </row>
    <row r="12" spans="2:8" ht="13.5" customHeight="1" x14ac:dyDescent="0.2">
      <c r="B12" s="452"/>
      <c r="C12" s="454" t="s">
        <v>658</v>
      </c>
      <c r="D12" s="231" t="s">
        <v>498</v>
      </c>
      <c r="E12" s="232" t="s">
        <v>563</v>
      </c>
      <c r="F12" s="454" t="s">
        <v>659</v>
      </c>
      <c r="G12" s="231" t="s">
        <v>270</v>
      </c>
      <c r="H12" s="233" t="s">
        <v>569</v>
      </c>
    </row>
    <row r="13" spans="2:8" ht="13.5" customHeight="1" x14ac:dyDescent="0.2">
      <c r="B13" s="452"/>
      <c r="C13" s="455"/>
      <c r="D13" s="234" t="s">
        <v>267</v>
      </c>
      <c r="E13" s="235" t="s">
        <v>564</v>
      </c>
      <c r="F13" s="455"/>
      <c r="G13" s="234" t="s">
        <v>271</v>
      </c>
      <c r="H13" s="236" t="s">
        <v>570</v>
      </c>
    </row>
    <row r="14" spans="2:8" ht="13.5" customHeight="1" x14ac:dyDescent="0.2">
      <c r="B14" s="452"/>
      <c r="C14" s="455"/>
      <c r="D14" s="234" t="s">
        <v>499</v>
      </c>
      <c r="E14" s="235" t="s">
        <v>565</v>
      </c>
      <c r="F14" s="455"/>
      <c r="G14" s="269" t="s">
        <v>543</v>
      </c>
      <c r="H14" s="236" t="s">
        <v>571</v>
      </c>
    </row>
    <row r="15" spans="2:8" ht="13.5" customHeight="1" x14ac:dyDescent="0.2">
      <c r="B15" s="452"/>
      <c r="C15" s="455"/>
      <c r="D15" s="234" t="s">
        <v>526</v>
      </c>
      <c r="E15" s="235" t="s">
        <v>566</v>
      </c>
      <c r="F15" s="455"/>
      <c r="G15" s="269" t="s">
        <v>541</v>
      </c>
      <c r="H15" s="236" t="s">
        <v>542</v>
      </c>
    </row>
    <row r="16" spans="2:8" ht="13.5" customHeight="1" x14ac:dyDescent="0.2">
      <c r="B16" s="452"/>
      <c r="C16" s="455"/>
      <c r="D16" s="234" t="s">
        <v>266</v>
      </c>
      <c r="E16" s="235" t="s">
        <v>567</v>
      </c>
      <c r="F16" s="455"/>
      <c r="G16" s="217" t="s">
        <v>544</v>
      </c>
      <c r="H16" s="236" t="s">
        <v>572</v>
      </c>
    </row>
    <row r="17" spans="2:8" ht="13.5" customHeight="1" x14ac:dyDescent="0.2">
      <c r="B17" s="452"/>
      <c r="C17" s="455"/>
      <c r="D17" s="234" t="s">
        <v>269</v>
      </c>
      <c r="E17" s="235" t="s">
        <v>568</v>
      </c>
      <c r="F17" s="455"/>
      <c r="G17" s="234" t="s">
        <v>526</v>
      </c>
      <c r="H17" s="236" t="s">
        <v>573</v>
      </c>
    </row>
    <row r="18" spans="2:8" ht="13.5" customHeight="1" x14ac:dyDescent="0.2">
      <c r="B18" s="452"/>
      <c r="C18" s="455"/>
      <c r="D18" s="237"/>
      <c r="E18" s="237"/>
      <c r="F18" s="455"/>
      <c r="G18" s="234" t="s">
        <v>272</v>
      </c>
      <c r="H18" s="236" t="s">
        <v>574</v>
      </c>
    </row>
    <row r="19" spans="2:8" ht="13.5" customHeight="1" x14ac:dyDescent="0.2">
      <c r="B19" s="452"/>
      <c r="C19" s="455"/>
      <c r="D19" s="237"/>
      <c r="E19" s="237"/>
      <c r="F19" s="455"/>
      <c r="G19" s="217" t="s">
        <v>273</v>
      </c>
      <c r="H19" s="236" t="s">
        <v>575</v>
      </c>
    </row>
    <row r="20" spans="2:8" ht="13.5" customHeight="1" thickBot="1" x14ac:dyDescent="0.25">
      <c r="B20" s="453"/>
      <c r="C20" s="456"/>
      <c r="D20" s="238"/>
      <c r="E20" s="238"/>
      <c r="F20" s="456"/>
      <c r="G20" s="239" t="s">
        <v>423</v>
      </c>
      <c r="H20" s="240" t="s">
        <v>576</v>
      </c>
    </row>
    <row r="21" spans="2:8" ht="13.5" customHeight="1" x14ac:dyDescent="0.2">
      <c r="B21" s="444" t="s">
        <v>322</v>
      </c>
      <c r="C21" s="438" t="s">
        <v>690</v>
      </c>
      <c r="D21" s="270" t="s">
        <v>441</v>
      </c>
      <c r="E21" s="271" t="s">
        <v>577</v>
      </c>
      <c r="F21" s="438" t="s">
        <v>660</v>
      </c>
      <c r="G21" s="270" t="s">
        <v>274</v>
      </c>
      <c r="H21" s="272" t="s">
        <v>580</v>
      </c>
    </row>
    <row r="22" spans="2:8" ht="13.5" customHeight="1" x14ac:dyDescent="0.2">
      <c r="B22" s="445"/>
      <c r="C22" s="439"/>
      <c r="D22" s="273" t="s">
        <v>442</v>
      </c>
      <c r="E22" s="274" t="s">
        <v>578</v>
      </c>
      <c r="F22" s="439"/>
      <c r="G22" s="273" t="s">
        <v>275</v>
      </c>
      <c r="H22" s="275" t="s">
        <v>581</v>
      </c>
    </row>
    <row r="23" spans="2:8" ht="13.5" customHeight="1" x14ac:dyDescent="0.2">
      <c r="B23" s="445"/>
      <c r="C23" s="439"/>
      <c r="D23" s="273" t="s">
        <v>500</v>
      </c>
      <c r="E23" s="274" t="s">
        <v>601</v>
      </c>
      <c r="F23" s="439"/>
      <c r="G23" s="273" t="s">
        <v>609</v>
      </c>
      <c r="H23" s="275" t="s">
        <v>582</v>
      </c>
    </row>
    <row r="24" spans="2:8" ht="13.5" customHeight="1" x14ac:dyDescent="0.2">
      <c r="B24" s="445"/>
      <c r="C24" s="439"/>
      <c r="D24" s="273" t="s">
        <v>501</v>
      </c>
      <c r="E24" s="274" t="s">
        <v>579</v>
      </c>
      <c r="F24" s="439"/>
      <c r="G24" s="273" t="s">
        <v>610</v>
      </c>
      <c r="H24" s="275" t="s">
        <v>666</v>
      </c>
    </row>
    <row r="25" spans="2:8" ht="13.5" customHeight="1" x14ac:dyDescent="0.2">
      <c r="B25" s="445"/>
      <c r="C25" s="439"/>
      <c r="D25" s="273"/>
      <c r="E25" s="274"/>
      <c r="F25" s="439"/>
      <c r="G25" s="273" t="s">
        <v>611</v>
      </c>
      <c r="H25" s="275" t="s">
        <v>667</v>
      </c>
    </row>
    <row r="26" spans="2:8" ht="13.5" customHeight="1" x14ac:dyDescent="0.2">
      <c r="B26" s="445"/>
      <c r="C26" s="439"/>
      <c r="D26" s="273"/>
      <c r="E26" s="274"/>
      <c r="F26" s="439"/>
      <c r="G26" s="273" t="s">
        <v>613</v>
      </c>
      <c r="H26" s="275" t="s">
        <v>668</v>
      </c>
    </row>
    <row r="27" spans="2:8" ht="13.5" customHeight="1" x14ac:dyDescent="0.2">
      <c r="B27" s="445"/>
      <c r="C27" s="439"/>
      <c r="D27" s="276"/>
      <c r="E27" s="276"/>
      <c r="F27" s="439"/>
      <c r="G27" s="273" t="s">
        <v>612</v>
      </c>
      <c r="H27" s="275" t="s">
        <v>669</v>
      </c>
    </row>
    <row r="28" spans="2:8" ht="13.5" customHeight="1" x14ac:dyDescent="0.2">
      <c r="B28" s="445"/>
      <c r="C28" s="439"/>
      <c r="D28" s="276"/>
      <c r="E28" s="276"/>
      <c r="F28" s="439"/>
      <c r="G28" s="273" t="s">
        <v>481</v>
      </c>
      <c r="H28" s="275" t="s">
        <v>586</v>
      </c>
    </row>
    <row r="29" spans="2:8" ht="13.5" customHeight="1" thickBot="1" x14ac:dyDescent="0.25">
      <c r="B29" s="446"/>
      <c r="C29" s="440"/>
      <c r="D29" s="277"/>
      <c r="E29" s="277"/>
      <c r="F29" s="440"/>
      <c r="G29" s="278" t="s">
        <v>338</v>
      </c>
      <c r="H29" s="279" t="s">
        <v>587</v>
      </c>
    </row>
    <row r="30" spans="2:8" ht="13.5" customHeight="1" x14ac:dyDescent="0.2">
      <c r="B30" s="447" t="s">
        <v>324</v>
      </c>
      <c r="C30" s="441" t="s">
        <v>688</v>
      </c>
      <c r="D30" s="280" t="s">
        <v>365</v>
      </c>
      <c r="E30" s="281" t="s">
        <v>588</v>
      </c>
      <c r="F30" s="441" t="s">
        <v>689</v>
      </c>
      <c r="G30" s="280" t="s">
        <v>512</v>
      </c>
      <c r="H30" s="282" t="s">
        <v>502</v>
      </c>
    </row>
    <row r="31" spans="2:8" ht="13.5" customHeight="1" x14ac:dyDescent="0.2">
      <c r="B31" s="448"/>
      <c r="C31" s="442"/>
      <c r="D31" s="283" t="s">
        <v>276</v>
      </c>
      <c r="E31" s="284" t="s">
        <v>589</v>
      </c>
      <c r="F31" s="442"/>
      <c r="G31" s="283" t="s">
        <v>513</v>
      </c>
      <c r="H31" s="285" t="s">
        <v>503</v>
      </c>
    </row>
    <row r="32" spans="2:8" ht="13.5" customHeight="1" x14ac:dyDescent="0.2">
      <c r="B32" s="448"/>
      <c r="C32" s="442"/>
      <c r="D32" s="283" t="s">
        <v>277</v>
      </c>
      <c r="E32" s="284" t="s">
        <v>590</v>
      </c>
      <c r="F32" s="442"/>
      <c r="G32" s="283" t="s">
        <v>514</v>
      </c>
      <c r="H32" s="285" t="s">
        <v>504</v>
      </c>
    </row>
    <row r="33" spans="2:8" ht="13.5" customHeight="1" x14ac:dyDescent="0.2">
      <c r="B33" s="448"/>
      <c r="C33" s="442"/>
      <c r="D33" s="283" t="s">
        <v>278</v>
      </c>
      <c r="E33" s="284" t="s">
        <v>591</v>
      </c>
      <c r="F33" s="442"/>
      <c r="G33" s="283" t="s">
        <v>515</v>
      </c>
      <c r="H33" s="285" t="s">
        <v>505</v>
      </c>
    </row>
    <row r="34" spans="2:8" ht="13.5" customHeight="1" x14ac:dyDescent="0.2">
      <c r="B34" s="448"/>
      <c r="C34" s="442"/>
      <c r="D34" s="283" t="s">
        <v>623</v>
      </c>
      <c r="E34" s="284" t="s">
        <v>592</v>
      </c>
      <c r="F34" s="442"/>
      <c r="G34" s="283" t="s">
        <v>516</v>
      </c>
      <c r="H34" s="285" t="s">
        <v>506</v>
      </c>
    </row>
    <row r="35" spans="2:8" ht="13.5" customHeight="1" x14ac:dyDescent="0.2">
      <c r="B35" s="448"/>
      <c r="C35" s="442"/>
      <c r="D35" s="283" t="s">
        <v>624</v>
      </c>
      <c r="E35" s="284" t="s">
        <v>593</v>
      </c>
      <c r="F35" s="442"/>
      <c r="G35" s="283" t="s">
        <v>517</v>
      </c>
      <c r="H35" s="285" t="s">
        <v>507</v>
      </c>
    </row>
    <row r="36" spans="2:8" ht="13.5" customHeight="1" x14ac:dyDescent="0.2">
      <c r="B36" s="448"/>
      <c r="C36" s="442"/>
      <c r="D36" s="286"/>
      <c r="E36" s="286"/>
      <c r="F36" s="442"/>
      <c r="G36" s="283" t="s">
        <v>518</v>
      </c>
      <c r="H36" s="285" t="s">
        <v>508</v>
      </c>
    </row>
    <row r="37" spans="2:8" ht="13.5" customHeight="1" x14ac:dyDescent="0.2">
      <c r="B37" s="448"/>
      <c r="C37" s="442"/>
      <c r="D37" s="286"/>
      <c r="E37" s="286"/>
      <c r="F37" s="442"/>
      <c r="G37" s="283" t="s">
        <v>519</v>
      </c>
      <c r="H37" s="285" t="s">
        <v>509</v>
      </c>
    </row>
    <row r="38" spans="2:8" ht="13.5" customHeight="1" x14ac:dyDescent="0.2">
      <c r="B38" s="448"/>
      <c r="C38" s="442"/>
      <c r="D38" s="286"/>
      <c r="E38" s="286"/>
      <c r="F38" s="442"/>
      <c r="G38" s="283" t="s">
        <v>520</v>
      </c>
      <c r="H38" s="285" t="s">
        <v>510</v>
      </c>
    </row>
    <row r="39" spans="2:8" ht="13.5" customHeight="1" x14ac:dyDescent="0.2">
      <c r="B39" s="448"/>
      <c r="C39" s="442"/>
      <c r="D39" s="286"/>
      <c r="E39" s="286"/>
      <c r="F39" s="442"/>
      <c r="G39" s="283" t="s">
        <v>521</v>
      </c>
      <c r="H39" s="285" t="s">
        <v>511</v>
      </c>
    </row>
    <row r="40" spans="2:8" ht="13.5" customHeight="1" x14ac:dyDescent="0.2">
      <c r="B40" s="448"/>
      <c r="C40" s="442"/>
      <c r="D40" s="286"/>
      <c r="E40" s="286"/>
      <c r="F40" s="442"/>
      <c r="G40" s="283" t="s">
        <v>522</v>
      </c>
      <c r="H40" s="285" t="s">
        <v>594</v>
      </c>
    </row>
    <row r="41" spans="2:8" ht="13.5" customHeight="1" x14ac:dyDescent="0.2">
      <c r="B41" s="448"/>
      <c r="C41" s="442"/>
      <c r="D41" s="286"/>
      <c r="E41" s="286"/>
      <c r="F41" s="442"/>
      <c r="G41" s="283" t="s">
        <v>523</v>
      </c>
      <c r="H41" s="285" t="s">
        <v>595</v>
      </c>
    </row>
    <row r="42" spans="2:8" ht="13.5" customHeight="1" x14ac:dyDescent="0.2">
      <c r="B42" s="448"/>
      <c r="C42" s="442"/>
      <c r="D42" s="286"/>
      <c r="E42" s="286"/>
      <c r="F42" s="442"/>
      <c r="G42" s="283" t="s">
        <v>524</v>
      </c>
      <c r="H42" s="285" t="s">
        <v>596</v>
      </c>
    </row>
    <row r="43" spans="2:8" ht="13.5" customHeight="1" x14ac:dyDescent="0.2">
      <c r="B43" s="448"/>
      <c r="C43" s="442"/>
      <c r="D43" s="286"/>
      <c r="E43" s="286"/>
      <c r="F43" s="442"/>
      <c r="G43" s="283" t="s">
        <v>280</v>
      </c>
      <c r="H43" s="285" t="s">
        <v>598</v>
      </c>
    </row>
    <row r="44" spans="2:8" ht="13.5" customHeight="1" x14ac:dyDescent="0.2">
      <c r="B44" s="448"/>
      <c r="C44" s="442"/>
      <c r="D44" s="286"/>
      <c r="E44" s="286"/>
      <c r="F44" s="442"/>
      <c r="G44" s="283" t="s">
        <v>281</v>
      </c>
      <c r="H44" s="285" t="s">
        <v>597</v>
      </c>
    </row>
    <row r="45" spans="2:8" ht="13.5" customHeight="1" x14ac:dyDescent="0.2">
      <c r="B45" s="448"/>
      <c r="C45" s="442"/>
      <c r="D45" s="286"/>
      <c r="E45" s="286"/>
      <c r="F45" s="442"/>
      <c r="G45" s="283" t="s">
        <v>331</v>
      </c>
      <c r="H45" s="285" t="s">
        <v>599</v>
      </c>
    </row>
    <row r="46" spans="2:8" ht="13.5" customHeight="1" thickBot="1" x14ac:dyDescent="0.25">
      <c r="B46" s="449"/>
      <c r="C46" s="443"/>
      <c r="D46" s="287"/>
      <c r="E46" s="287"/>
      <c r="F46" s="443"/>
      <c r="G46" s="288" t="s">
        <v>332</v>
      </c>
      <c r="H46" s="289" t="s">
        <v>600</v>
      </c>
    </row>
  </sheetData>
  <mergeCells count="12">
    <mergeCell ref="C1:H1"/>
    <mergeCell ref="B4:B20"/>
    <mergeCell ref="C4:C11"/>
    <mergeCell ref="F4:F11"/>
    <mergeCell ref="C12:C20"/>
    <mergeCell ref="F12:F20"/>
    <mergeCell ref="F21:F29"/>
    <mergeCell ref="C30:C46"/>
    <mergeCell ref="F30:F46"/>
    <mergeCell ref="B21:B29"/>
    <mergeCell ref="B30:B46"/>
    <mergeCell ref="C21:C29"/>
  </mergeCells>
  <phoneticPr fontId="11" type="noConversion"/>
  <pageMargins left="0.3" right="0.2" top="0.25" bottom="0.28000000000000003" header="0.2" footer="0.25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2" workbookViewId="0">
      <selection activeCell="B40" sqref="B40"/>
    </sheetView>
  </sheetViews>
  <sheetFormatPr defaultRowHeight="12.75" x14ac:dyDescent="0.2"/>
  <cols>
    <col min="1" max="1" width="11.140625" style="180" customWidth="1"/>
    <col min="2" max="2" width="76.85546875" style="180" customWidth="1"/>
    <col min="3" max="16384" width="9.140625" style="180"/>
  </cols>
  <sheetData>
    <row r="1" spans="1:2" x14ac:dyDescent="0.2">
      <c r="A1" s="457" t="s">
        <v>428</v>
      </c>
      <c r="B1" s="457"/>
    </row>
    <row r="17" spans="1:2" x14ac:dyDescent="0.2">
      <c r="A17" s="181" t="s">
        <v>374</v>
      </c>
      <c r="B17" s="181" t="s">
        <v>375</v>
      </c>
    </row>
    <row r="18" spans="1:2" x14ac:dyDescent="0.2">
      <c r="A18" s="181" t="s">
        <v>376</v>
      </c>
      <c r="B18" s="181" t="s">
        <v>377</v>
      </c>
    </row>
    <row r="19" spans="1:2" x14ac:dyDescent="0.2">
      <c r="A19" s="181" t="s">
        <v>378</v>
      </c>
      <c r="B19" s="181" t="s">
        <v>340</v>
      </c>
    </row>
    <row r="20" spans="1:2" x14ac:dyDescent="0.2">
      <c r="A20" s="181" t="s">
        <v>429</v>
      </c>
      <c r="B20" s="181" t="s">
        <v>431</v>
      </c>
    </row>
    <row r="21" spans="1:2" x14ac:dyDescent="0.2">
      <c r="A21" s="181" t="s">
        <v>430</v>
      </c>
      <c r="B21" s="181" t="s">
        <v>439</v>
      </c>
    </row>
    <row r="22" spans="1:2" x14ac:dyDescent="0.2">
      <c r="A22" s="181" t="s">
        <v>379</v>
      </c>
      <c r="B22" s="181" t="s">
        <v>380</v>
      </c>
    </row>
    <row r="23" spans="1:2" ht="30" customHeight="1" x14ac:dyDescent="0.2">
      <c r="A23" s="183" t="s">
        <v>381</v>
      </c>
      <c r="B23" s="185" t="s">
        <v>440</v>
      </c>
    </row>
    <row r="24" spans="1:2" x14ac:dyDescent="0.2">
      <c r="A24" s="181" t="s">
        <v>382</v>
      </c>
      <c r="B24" s="181" t="s">
        <v>383</v>
      </c>
    </row>
    <row r="25" spans="1:2" x14ac:dyDescent="0.2">
      <c r="A25" s="181" t="s">
        <v>384</v>
      </c>
      <c r="B25" s="181" t="s">
        <v>385</v>
      </c>
    </row>
    <row r="26" spans="1:2" x14ac:dyDescent="0.2">
      <c r="A26" s="181" t="s">
        <v>386</v>
      </c>
      <c r="B26" s="181" t="s">
        <v>387</v>
      </c>
    </row>
    <row r="27" spans="1:2" x14ac:dyDescent="0.2">
      <c r="A27" s="181" t="s">
        <v>388</v>
      </c>
      <c r="B27" s="181" t="s">
        <v>389</v>
      </c>
    </row>
    <row r="28" spans="1:2" x14ac:dyDescent="0.2">
      <c r="A28" s="181" t="s">
        <v>390</v>
      </c>
      <c r="B28" s="181" t="s">
        <v>391</v>
      </c>
    </row>
    <row r="29" spans="1:2" x14ac:dyDescent="0.2">
      <c r="A29" s="181" t="s">
        <v>392</v>
      </c>
      <c r="B29" s="181" t="s">
        <v>393</v>
      </c>
    </row>
    <row r="30" spans="1:2" x14ac:dyDescent="0.2">
      <c r="A30" s="181" t="s">
        <v>394</v>
      </c>
      <c r="B30" s="181" t="s">
        <v>395</v>
      </c>
    </row>
    <row r="31" spans="1:2" x14ac:dyDescent="0.2">
      <c r="A31" s="181" t="s">
        <v>396</v>
      </c>
      <c r="B31" s="181" t="s">
        <v>397</v>
      </c>
    </row>
    <row r="32" spans="1:2" x14ac:dyDescent="0.2">
      <c r="A32" s="181" t="s">
        <v>398</v>
      </c>
      <c r="B32" s="181" t="s">
        <v>399</v>
      </c>
    </row>
    <row r="33" spans="1:2" x14ac:dyDescent="0.2">
      <c r="A33" s="181" t="s">
        <v>400</v>
      </c>
      <c r="B33" s="181" t="s">
        <v>401</v>
      </c>
    </row>
    <row r="34" spans="1:2" x14ac:dyDescent="0.2">
      <c r="A34" s="181" t="s">
        <v>402</v>
      </c>
      <c r="B34" s="181" t="s">
        <v>403</v>
      </c>
    </row>
    <row r="35" spans="1:2" x14ac:dyDescent="0.2">
      <c r="A35" s="181" t="s">
        <v>404</v>
      </c>
      <c r="B35" s="181" t="s">
        <v>405</v>
      </c>
    </row>
    <row r="36" spans="1:2" x14ac:dyDescent="0.2">
      <c r="A36" s="181" t="s">
        <v>406</v>
      </c>
      <c r="B36" s="181" t="s">
        <v>407</v>
      </c>
    </row>
    <row r="37" spans="1:2" x14ac:dyDescent="0.2">
      <c r="A37" s="181" t="s">
        <v>408</v>
      </c>
      <c r="B37" s="181" t="s">
        <v>409</v>
      </c>
    </row>
    <row r="38" spans="1:2" x14ac:dyDescent="0.2">
      <c r="A38" s="181" t="s">
        <v>410</v>
      </c>
      <c r="B38" s="181" t="s">
        <v>411</v>
      </c>
    </row>
    <row r="39" spans="1:2" x14ac:dyDescent="0.2">
      <c r="A39" s="181" t="s">
        <v>412</v>
      </c>
      <c r="B39" s="181" t="s">
        <v>342</v>
      </c>
    </row>
    <row r="40" spans="1:2" x14ac:dyDescent="0.2">
      <c r="A40" s="186" t="s">
        <v>636</v>
      </c>
      <c r="B40" s="181" t="s">
        <v>635</v>
      </c>
    </row>
    <row r="41" spans="1:2" x14ac:dyDescent="0.2">
      <c r="A41" s="181" t="s">
        <v>413</v>
      </c>
      <c r="B41" s="181" t="s">
        <v>414</v>
      </c>
    </row>
    <row r="42" spans="1:2" x14ac:dyDescent="0.2">
      <c r="A42" s="181" t="s">
        <v>425</v>
      </c>
      <c r="B42" s="181" t="s">
        <v>341</v>
      </c>
    </row>
    <row r="43" spans="1:2" x14ac:dyDescent="0.2">
      <c r="A43" s="181" t="s">
        <v>426</v>
      </c>
      <c r="B43" s="181" t="s">
        <v>427</v>
      </c>
    </row>
    <row r="44" spans="1:2" x14ac:dyDescent="0.2">
      <c r="A44" s="181" t="s">
        <v>415</v>
      </c>
      <c r="B44" s="181" t="s">
        <v>416</v>
      </c>
    </row>
    <row r="45" spans="1:2" x14ac:dyDescent="0.2">
      <c r="A45" s="181" t="s">
        <v>417</v>
      </c>
      <c r="B45" s="181" t="s">
        <v>418</v>
      </c>
    </row>
    <row r="46" spans="1:2" x14ac:dyDescent="0.2">
      <c r="A46" s="181" t="s">
        <v>419</v>
      </c>
      <c r="B46" s="181" t="s">
        <v>420</v>
      </c>
    </row>
  </sheetData>
  <mergeCells count="1">
    <mergeCell ref="A1:B1"/>
  </mergeCells>
  <pageMargins left="0.511811024" right="0.33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7" workbookViewId="0">
      <selection activeCell="E31" sqref="E31"/>
    </sheetView>
  </sheetViews>
  <sheetFormatPr defaultRowHeight="12.75" x14ac:dyDescent="0.2"/>
  <cols>
    <col min="1" max="1" width="11.140625" style="180" customWidth="1"/>
    <col min="2" max="4" width="2.7109375" style="184" customWidth="1"/>
    <col min="5" max="5" width="68.5703125" style="184" customWidth="1"/>
    <col min="6" max="16384" width="9.140625" style="180"/>
  </cols>
  <sheetData>
    <row r="1" spans="1:5" x14ac:dyDescent="0.2">
      <c r="A1" s="457" t="s">
        <v>453</v>
      </c>
      <c r="B1" s="457"/>
      <c r="C1" s="457"/>
      <c r="D1" s="457"/>
      <c r="E1" s="457"/>
    </row>
    <row r="18" spans="1:5" x14ac:dyDescent="0.2">
      <c r="A18" s="181">
        <v>300000</v>
      </c>
      <c r="B18" s="182" t="s">
        <v>452</v>
      </c>
      <c r="C18" s="182"/>
      <c r="D18" s="182"/>
      <c r="E18" s="182"/>
    </row>
    <row r="19" spans="1:5" x14ac:dyDescent="0.2">
      <c r="A19" s="181">
        <v>310000</v>
      </c>
      <c r="B19" s="182"/>
      <c r="C19" s="182" t="s">
        <v>347</v>
      </c>
      <c r="D19" s="182"/>
      <c r="E19" s="181"/>
    </row>
    <row r="20" spans="1:5" x14ac:dyDescent="0.2">
      <c r="A20" s="181">
        <v>319000</v>
      </c>
      <c r="B20" s="182"/>
      <c r="C20" s="182"/>
      <c r="D20" s="182" t="s">
        <v>465</v>
      </c>
      <c r="E20" s="181"/>
    </row>
    <row r="21" spans="1:5" x14ac:dyDescent="0.2">
      <c r="A21" s="181">
        <v>319011</v>
      </c>
      <c r="B21" s="182"/>
      <c r="C21" s="182"/>
      <c r="D21" s="182"/>
      <c r="E21" s="182" t="s">
        <v>457</v>
      </c>
    </row>
    <row r="22" spans="1:5" x14ac:dyDescent="0.2">
      <c r="A22" s="181">
        <v>319091</v>
      </c>
      <c r="B22" s="182"/>
      <c r="C22" s="182"/>
      <c r="D22" s="182"/>
      <c r="E22" s="182" t="s">
        <v>461</v>
      </c>
    </row>
    <row r="23" spans="1:5" x14ac:dyDescent="0.2">
      <c r="A23" s="181">
        <v>320000</v>
      </c>
      <c r="B23" s="182"/>
      <c r="C23" s="182" t="s">
        <v>464</v>
      </c>
      <c r="D23" s="182"/>
      <c r="E23" s="181"/>
    </row>
    <row r="24" spans="1:5" x14ac:dyDescent="0.2">
      <c r="A24" s="181">
        <v>330000</v>
      </c>
      <c r="B24" s="182"/>
      <c r="C24" s="182" t="s">
        <v>455</v>
      </c>
      <c r="D24" s="182"/>
      <c r="E24" s="181"/>
    </row>
    <row r="25" spans="1:5" x14ac:dyDescent="0.2">
      <c r="A25" s="181">
        <v>339000</v>
      </c>
      <c r="B25" s="182"/>
      <c r="C25" s="182"/>
      <c r="D25" s="182" t="s">
        <v>468</v>
      </c>
      <c r="E25" s="181"/>
    </row>
    <row r="26" spans="1:5" x14ac:dyDescent="0.2">
      <c r="A26" s="181">
        <v>339030</v>
      </c>
      <c r="B26" s="182"/>
      <c r="C26" s="182"/>
      <c r="D26" s="182"/>
      <c r="E26" s="181" t="s">
        <v>469</v>
      </c>
    </row>
    <row r="27" spans="1:5" x14ac:dyDescent="0.2">
      <c r="A27" s="181">
        <v>339036</v>
      </c>
      <c r="B27" s="182"/>
      <c r="C27" s="182"/>
      <c r="D27" s="182"/>
      <c r="E27" s="182" t="s">
        <v>456</v>
      </c>
    </row>
    <row r="28" spans="1:5" x14ac:dyDescent="0.2">
      <c r="A28" s="181">
        <v>339039</v>
      </c>
      <c r="B28" s="182"/>
      <c r="C28" s="182"/>
      <c r="D28" s="182"/>
      <c r="E28" s="182" t="s">
        <v>454</v>
      </c>
    </row>
    <row r="29" spans="1:5" x14ac:dyDescent="0.2">
      <c r="A29" s="183">
        <v>400000</v>
      </c>
      <c r="B29" s="182" t="s">
        <v>460</v>
      </c>
      <c r="C29" s="182"/>
      <c r="D29" s="182"/>
      <c r="E29" s="182"/>
    </row>
    <row r="30" spans="1:5" x14ac:dyDescent="0.2">
      <c r="A30" s="183">
        <v>440000</v>
      </c>
      <c r="B30" s="183"/>
      <c r="C30" s="182" t="s">
        <v>348</v>
      </c>
      <c r="D30" s="183"/>
      <c r="E30" s="181"/>
    </row>
    <row r="31" spans="1:5" x14ac:dyDescent="0.2">
      <c r="A31" s="183">
        <v>443000</v>
      </c>
      <c r="B31" s="183"/>
      <c r="C31" s="181"/>
      <c r="D31" s="182" t="s">
        <v>462</v>
      </c>
      <c r="E31" s="181"/>
    </row>
    <row r="32" spans="1:5" x14ac:dyDescent="0.2">
      <c r="A32" s="183">
        <v>443251</v>
      </c>
      <c r="B32" s="183"/>
      <c r="C32" s="183"/>
      <c r="D32" s="183"/>
      <c r="E32" s="182" t="s">
        <v>463</v>
      </c>
    </row>
    <row r="33" spans="1:5" x14ac:dyDescent="0.2">
      <c r="A33" s="181">
        <v>449000</v>
      </c>
      <c r="B33" s="182"/>
      <c r="C33" s="182"/>
      <c r="D33" s="182" t="s">
        <v>459</v>
      </c>
      <c r="E33" s="181"/>
    </row>
    <row r="34" spans="1:5" x14ac:dyDescent="0.2">
      <c r="A34" s="181">
        <v>449052</v>
      </c>
      <c r="B34" s="182"/>
      <c r="C34" s="182"/>
      <c r="D34" s="182"/>
      <c r="E34" s="182" t="s">
        <v>458</v>
      </c>
    </row>
    <row r="35" spans="1:5" x14ac:dyDescent="0.2">
      <c r="A35" s="181">
        <v>450000</v>
      </c>
      <c r="B35" s="182"/>
      <c r="C35" s="182" t="s">
        <v>466</v>
      </c>
      <c r="D35" s="182"/>
      <c r="E35" s="181"/>
    </row>
    <row r="36" spans="1:5" x14ac:dyDescent="0.2">
      <c r="A36" s="181">
        <v>460000</v>
      </c>
      <c r="B36" s="182"/>
      <c r="C36" s="182" t="s">
        <v>467</v>
      </c>
      <c r="D36" s="182"/>
      <c r="E36" s="181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"/>
  <sheetViews>
    <sheetView showGridLines="0" topLeftCell="A253" zoomScaleNormal="100" zoomScaleSheetLayoutView="90" workbookViewId="0">
      <selection activeCell="A256" sqref="A256"/>
    </sheetView>
  </sheetViews>
  <sheetFormatPr defaultRowHeight="15" x14ac:dyDescent="0.25"/>
  <cols>
    <col min="1" max="1" width="9.28515625" style="65" customWidth="1"/>
    <col min="2" max="2" width="82.42578125" style="65" bestFit="1" customWidth="1"/>
    <col min="3" max="4" width="9.140625" style="65"/>
    <col min="5" max="5" width="13.5703125" style="65" bestFit="1" customWidth="1"/>
    <col min="6" max="6" width="12.140625" style="107" bestFit="1" customWidth="1"/>
    <col min="7" max="16384" width="9.140625" style="65"/>
  </cols>
  <sheetData>
    <row r="1" spans="1:6" x14ac:dyDescent="0.25">
      <c r="A1" s="465" t="s">
        <v>525</v>
      </c>
      <c r="B1" s="466"/>
      <c r="C1" s="466"/>
      <c r="D1" s="466"/>
      <c r="E1" s="466"/>
      <c r="F1" s="467"/>
    </row>
    <row r="2" spans="1:6" x14ac:dyDescent="0.25">
      <c r="A2" s="468"/>
      <c r="B2" s="469"/>
      <c r="C2" s="469"/>
      <c r="D2" s="469"/>
      <c r="E2" s="469"/>
      <c r="F2" s="470"/>
    </row>
    <row r="3" spans="1:6" ht="15.75" thickBot="1" x14ac:dyDescent="0.3">
      <c r="A3" s="471"/>
      <c r="B3" s="472"/>
      <c r="C3" s="472"/>
      <c r="D3" s="472"/>
      <c r="E3" s="472"/>
      <c r="F3" s="473"/>
    </row>
    <row r="4" spans="1:6" x14ac:dyDescent="0.25">
      <c r="A4" s="66"/>
      <c r="B4" s="66"/>
      <c r="C4" s="66"/>
      <c r="D4" s="66"/>
      <c r="E4" s="66"/>
      <c r="F4" s="188"/>
    </row>
    <row r="5" spans="1:6" x14ac:dyDescent="0.25">
      <c r="A5" s="474" t="s">
        <v>282</v>
      </c>
      <c r="B5" s="474"/>
      <c r="C5" s="474"/>
      <c r="D5" s="474"/>
      <c r="E5" s="474"/>
      <c r="F5" s="474"/>
    </row>
    <row r="6" spans="1:6" s="68" customFormat="1" x14ac:dyDescent="0.25">
      <c r="A6" s="67"/>
      <c r="B6" s="67"/>
      <c r="C6" s="67"/>
      <c r="D6" s="67"/>
      <c r="E6" s="67"/>
      <c r="F6" s="189"/>
    </row>
    <row r="7" spans="1:6" s="68" customFormat="1" x14ac:dyDescent="0.25">
      <c r="A7" s="475" t="s">
        <v>283</v>
      </c>
      <c r="B7" s="475"/>
      <c r="C7" s="475"/>
      <c r="D7" s="475"/>
      <c r="E7" s="475"/>
      <c r="F7" s="475"/>
    </row>
    <row r="8" spans="1:6" x14ac:dyDescent="0.25">
      <c r="A8" s="69"/>
      <c r="B8" s="70"/>
      <c r="C8" s="70"/>
      <c r="D8" s="70"/>
      <c r="E8" s="70"/>
      <c r="F8" s="190"/>
    </row>
    <row r="9" spans="1:6" ht="15.75" thickBot="1" x14ac:dyDescent="0.3">
      <c r="A9" s="207"/>
      <c r="B9" s="72" t="s">
        <v>284</v>
      </c>
      <c r="C9" s="458" t="s">
        <v>254</v>
      </c>
      <c r="D9" s="458"/>
      <c r="E9" s="95" t="s">
        <v>285</v>
      </c>
      <c r="F9" s="191" t="s">
        <v>286</v>
      </c>
    </row>
    <row r="10" spans="1:6" x14ac:dyDescent="0.25">
      <c r="A10" s="73" t="s">
        <v>287</v>
      </c>
      <c r="B10" s="74" t="s">
        <v>441</v>
      </c>
      <c r="C10" s="464"/>
      <c r="D10" s="464"/>
      <c r="E10" s="460"/>
      <c r="F10" s="462">
        <v>80000</v>
      </c>
    </row>
    <row r="11" spans="1:6" x14ac:dyDescent="0.25">
      <c r="A11" s="73" t="s">
        <v>288</v>
      </c>
      <c r="B11" s="74" t="s">
        <v>274</v>
      </c>
      <c r="C11" s="464"/>
      <c r="D11" s="464"/>
      <c r="E11" s="461"/>
      <c r="F11" s="463"/>
    </row>
    <row r="12" spans="1:6" x14ac:dyDescent="0.25">
      <c r="A12" s="69"/>
      <c r="B12" s="70"/>
      <c r="C12" s="70"/>
      <c r="D12" s="70"/>
      <c r="E12" s="70"/>
      <c r="F12" s="190"/>
    </row>
    <row r="13" spans="1:6" x14ac:dyDescent="0.25">
      <c r="A13" s="69"/>
      <c r="B13" s="75"/>
      <c r="C13" s="76"/>
      <c r="D13" s="76"/>
      <c r="E13" s="69"/>
      <c r="F13" s="190"/>
    </row>
    <row r="14" spans="1:6" x14ac:dyDescent="0.25">
      <c r="A14" s="474" t="s">
        <v>289</v>
      </c>
      <c r="B14" s="474"/>
      <c r="C14" s="474"/>
      <c r="D14" s="474"/>
      <c r="E14" s="474"/>
      <c r="F14" s="474"/>
    </row>
    <row r="15" spans="1:6" x14ac:dyDescent="0.25">
      <c r="A15" s="69"/>
      <c r="B15" s="70"/>
      <c r="C15" s="70"/>
      <c r="D15" s="70"/>
      <c r="E15" s="70"/>
      <c r="F15" s="190"/>
    </row>
    <row r="16" spans="1:6" x14ac:dyDescent="0.25">
      <c r="A16" s="475" t="s">
        <v>290</v>
      </c>
      <c r="B16" s="475"/>
      <c r="C16" s="475"/>
      <c r="D16" s="475"/>
      <c r="E16" s="475"/>
      <c r="F16" s="475"/>
    </row>
    <row r="17" spans="1:6" x14ac:dyDescent="0.25">
      <c r="A17" s="69"/>
      <c r="B17" s="70"/>
      <c r="C17" s="70"/>
      <c r="D17" s="70"/>
      <c r="E17" s="70"/>
      <c r="F17" s="190"/>
    </row>
    <row r="18" spans="1:6" ht="15.75" thickBot="1" x14ac:dyDescent="0.3">
      <c r="A18" s="207"/>
      <c r="B18" s="72" t="s">
        <v>284</v>
      </c>
      <c r="C18" s="458" t="s">
        <v>254</v>
      </c>
      <c r="D18" s="458"/>
      <c r="E18" s="95" t="s">
        <v>285</v>
      </c>
      <c r="F18" s="191" t="s">
        <v>286</v>
      </c>
    </row>
    <row r="19" spans="1:6" x14ac:dyDescent="0.25">
      <c r="A19" s="77" t="s">
        <v>287</v>
      </c>
      <c r="B19" s="78" t="s">
        <v>527</v>
      </c>
      <c r="C19" s="459"/>
      <c r="D19" s="459"/>
      <c r="E19" s="460"/>
      <c r="F19" s="462">
        <v>80000</v>
      </c>
    </row>
    <row r="20" spans="1:6" x14ac:dyDescent="0.25">
      <c r="A20" s="77" t="s">
        <v>288</v>
      </c>
      <c r="B20" s="78" t="s">
        <v>609</v>
      </c>
      <c r="C20" s="459"/>
      <c r="D20" s="459"/>
      <c r="E20" s="461"/>
      <c r="F20" s="463"/>
    </row>
    <row r="21" spans="1:6" x14ac:dyDescent="0.25">
      <c r="A21" s="69"/>
      <c r="B21" s="70"/>
      <c r="C21" s="70"/>
      <c r="D21" s="70"/>
      <c r="E21" s="70"/>
      <c r="F21" s="190"/>
    </row>
    <row r="22" spans="1:6" x14ac:dyDescent="0.25">
      <c r="A22" s="474" t="s">
        <v>292</v>
      </c>
      <c r="B22" s="474"/>
      <c r="C22" s="474"/>
      <c r="D22" s="474"/>
      <c r="E22" s="474"/>
      <c r="F22" s="474"/>
    </row>
    <row r="23" spans="1:6" x14ac:dyDescent="0.25">
      <c r="A23" s="79"/>
      <c r="B23" s="70"/>
      <c r="C23" s="70"/>
      <c r="D23" s="70"/>
      <c r="E23" s="70"/>
      <c r="F23" s="190"/>
    </row>
    <row r="24" spans="1:6" x14ac:dyDescent="0.25">
      <c r="A24" s="475" t="s">
        <v>528</v>
      </c>
      <c r="B24" s="475"/>
      <c r="C24" s="475"/>
      <c r="D24" s="475"/>
      <c r="E24" s="475"/>
      <c r="F24" s="475"/>
    </row>
    <row r="25" spans="1:6" x14ac:dyDescent="0.25">
      <c r="A25" s="79"/>
      <c r="B25" s="70"/>
      <c r="C25" s="70"/>
      <c r="D25" s="70"/>
      <c r="E25" s="70"/>
      <c r="F25" s="190"/>
    </row>
    <row r="26" spans="1:6" ht="15.75" thickBot="1" x14ac:dyDescent="0.3">
      <c r="A26" s="207"/>
      <c r="B26" s="72" t="s">
        <v>284</v>
      </c>
      <c r="C26" s="458" t="s">
        <v>254</v>
      </c>
      <c r="D26" s="458"/>
      <c r="E26" s="95" t="s">
        <v>285</v>
      </c>
      <c r="F26" s="191" t="s">
        <v>286</v>
      </c>
    </row>
    <row r="27" spans="1:6" x14ac:dyDescent="0.25">
      <c r="A27" s="73" t="s">
        <v>287</v>
      </c>
      <c r="B27" s="74" t="s">
        <v>603</v>
      </c>
      <c r="C27" s="464"/>
      <c r="D27" s="464"/>
      <c r="E27" s="460"/>
      <c r="F27" s="462">
        <v>14000</v>
      </c>
    </row>
    <row r="28" spans="1:6" x14ac:dyDescent="0.25">
      <c r="A28" s="73" t="s">
        <v>288</v>
      </c>
      <c r="B28" s="74" t="s">
        <v>270</v>
      </c>
      <c r="C28" s="464"/>
      <c r="D28" s="464"/>
      <c r="E28" s="461"/>
      <c r="F28" s="463"/>
    </row>
    <row r="29" spans="1:6" x14ac:dyDescent="0.25">
      <c r="A29" s="79"/>
      <c r="B29" s="70"/>
      <c r="C29" s="70"/>
      <c r="D29" s="70"/>
      <c r="E29" s="70"/>
      <c r="F29" s="190"/>
    </row>
    <row r="30" spans="1:6" x14ac:dyDescent="0.25">
      <c r="A30" s="475" t="s">
        <v>432</v>
      </c>
      <c r="B30" s="475"/>
      <c r="C30" s="475"/>
      <c r="D30" s="475"/>
      <c r="E30" s="475"/>
      <c r="F30" s="475"/>
    </row>
    <row r="31" spans="1:6" x14ac:dyDescent="0.25">
      <c r="A31" s="79"/>
      <c r="B31" s="70"/>
      <c r="C31" s="70"/>
      <c r="D31" s="70"/>
      <c r="E31" s="70"/>
      <c r="F31" s="190"/>
    </row>
    <row r="32" spans="1:6" ht="15.75" thickBot="1" x14ac:dyDescent="0.3">
      <c r="A32" s="207"/>
      <c r="B32" s="72" t="s">
        <v>284</v>
      </c>
      <c r="C32" s="458" t="s">
        <v>254</v>
      </c>
      <c r="D32" s="458"/>
      <c r="E32" s="95" t="s">
        <v>285</v>
      </c>
      <c r="F32" s="191" t="s">
        <v>286</v>
      </c>
    </row>
    <row r="33" spans="1:6" x14ac:dyDescent="0.25">
      <c r="A33" s="77" t="s">
        <v>287</v>
      </c>
      <c r="B33" s="78" t="s">
        <v>255</v>
      </c>
      <c r="C33" s="459"/>
      <c r="D33" s="459"/>
      <c r="E33" s="460"/>
      <c r="F33" s="462">
        <v>11000</v>
      </c>
    </row>
    <row r="34" spans="1:6" x14ac:dyDescent="0.25">
      <c r="A34" s="77" t="s">
        <v>288</v>
      </c>
      <c r="B34" s="78" t="s">
        <v>603</v>
      </c>
      <c r="C34" s="459"/>
      <c r="D34" s="459"/>
      <c r="E34" s="461"/>
      <c r="F34" s="463"/>
    </row>
    <row r="35" spans="1:6" x14ac:dyDescent="0.25">
      <c r="A35" s="79"/>
      <c r="B35" s="70"/>
      <c r="C35" s="70"/>
      <c r="D35" s="70"/>
      <c r="E35" s="70"/>
      <c r="F35" s="190"/>
    </row>
    <row r="36" spans="1:6" ht="15.75" thickBot="1" x14ac:dyDescent="0.3">
      <c r="A36" s="207"/>
      <c r="B36" s="72" t="s">
        <v>284</v>
      </c>
      <c r="C36" s="458" t="s">
        <v>254</v>
      </c>
      <c r="D36" s="458"/>
      <c r="E36" s="95" t="s">
        <v>285</v>
      </c>
      <c r="F36" s="191" t="s">
        <v>286</v>
      </c>
    </row>
    <row r="37" spans="1:6" x14ac:dyDescent="0.25">
      <c r="A37" s="77" t="s">
        <v>287</v>
      </c>
      <c r="B37" s="78" t="s">
        <v>274</v>
      </c>
      <c r="C37" s="459"/>
      <c r="D37" s="459"/>
      <c r="E37" s="460"/>
      <c r="F37" s="462">
        <v>11000</v>
      </c>
    </row>
    <row r="38" spans="1:6" x14ac:dyDescent="0.25">
      <c r="A38" s="77" t="s">
        <v>288</v>
      </c>
      <c r="B38" s="78" t="s">
        <v>275</v>
      </c>
      <c r="C38" s="459"/>
      <c r="D38" s="459"/>
      <c r="E38" s="461"/>
      <c r="F38" s="463"/>
    </row>
    <row r="39" spans="1:6" x14ac:dyDescent="0.25">
      <c r="A39" s="79"/>
      <c r="B39" s="70"/>
      <c r="C39" s="70"/>
      <c r="D39" s="70"/>
      <c r="E39" s="70"/>
      <c r="F39" s="190"/>
    </row>
    <row r="40" spans="1:6" x14ac:dyDescent="0.25">
      <c r="A40" s="79"/>
      <c r="B40" s="76" t="s">
        <v>359</v>
      </c>
      <c r="C40" s="464"/>
      <c r="D40" s="464"/>
      <c r="E40" s="70"/>
      <c r="F40" s="190"/>
    </row>
    <row r="41" spans="1:6" x14ac:dyDescent="0.25">
      <c r="A41" s="79"/>
      <c r="B41" s="70"/>
      <c r="C41" s="70"/>
      <c r="D41" s="70"/>
      <c r="E41" s="70"/>
      <c r="F41" s="190"/>
    </row>
    <row r="42" spans="1:6" ht="15.75" thickBot="1" x14ac:dyDescent="0.3">
      <c r="A42" s="207"/>
      <c r="B42" s="72" t="s">
        <v>284</v>
      </c>
      <c r="C42" s="458" t="s">
        <v>254</v>
      </c>
      <c r="D42" s="458"/>
      <c r="E42" s="95" t="s">
        <v>285</v>
      </c>
      <c r="F42" s="191" t="s">
        <v>286</v>
      </c>
    </row>
    <row r="43" spans="1:6" x14ac:dyDescent="0.25">
      <c r="A43" s="77" t="s">
        <v>287</v>
      </c>
      <c r="B43" s="78" t="s">
        <v>278</v>
      </c>
      <c r="C43" s="459"/>
      <c r="D43" s="459"/>
      <c r="E43" s="460"/>
      <c r="F43" s="462">
        <v>11000</v>
      </c>
    </row>
    <row r="44" spans="1:6" x14ac:dyDescent="0.25">
      <c r="A44" s="77" t="s">
        <v>288</v>
      </c>
      <c r="B44" s="78" t="s">
        <v>279</v>
      </c>
      <c r="C44" s="459"/>
      <c r="D44" s="459"/>
      <c r="E44" s="461"/>
      <c r="F44" s="463"/>
    </row>
    <row r="45" spans="1:6" x14ac:dyDescent="0.25">
      <c r="A45" s="79"/>
      <c r="B45" s="70"/>
      <c r="C45" s="70"/>
      <c r="D45" s="70"/>
      <c r="E45" s="70"/>
      <c r="F45" s="190"/>
    </row>
    <row r="46" spans="1:6" x14ac:dyDescent="0.25">
      <c r="A46" s="475" t="s">
        <v>293</v>
      </c>
      <c r="B46" s="475"/>
      <c r="C46" s="475"/>
      <c r="D46" s="475"/>
      <c r="E46" s="475"/>
      <c r="F46" s="475"/>
    </row>
    <row r="47" spans="1:6" x14ac:dyDescent="0.25">
      <c r="A47" s="206"/>
      <c r="B47" s="206"/>
      <c r="C47" s="206"/>
      <c r="D47" s="206"/>
      <c r="E47" s="206"/>
      <c r="F47" s="192"/>
    </row>
    <row r="48" spans="1:6" ht="15.75" thickBot="1" x14ac:dyDescent="0.3">
      <c r="A48" s="207"/>
      <c r="B48" s="72" t="s">
        <v>284</v>
      </c>
      <c r="C48" s="458" t="s">
        <v>254</v>
      </c>
      <c r="D48" s="458"/>
      <c r="E48" s="95" t="s">
        <v>285</v>
      </c>
      <c r="F48" s="191" t="s">
        <v>286</v>
      </c>
    </row>
    <row r="49" spans="1:6" x14ac:dyDescent="0.25">
      <c r="A49" s="81" t="s">
        <v>287</v>
      </c>
      <c r="B49" s="78" t="s">
        <v>255</v>
      </c>
      <c r="C49" s="459"/>
      <c r="D49" s="459"/>
      <c r="E49" s="460"/>
      <c r="F49" s="462">
        <v>29000</v>
      </c>
    </row>
    <row r="50" spans="1:6" x14ac:dyDescent="0.25">
      <c r="A50" s="77" t="s">
        <v>288</v>
      </c>
      <c r="B50" s="78" t="s">
        <v>271</v>
      </c>
      <c r="C50" s="459"/>
      <c r="D50" s="459"/>
      <c r="E50" s="461"/>
      <c r="F50" s="463"/>
    </row>
    <row r="51" spans="1:6" x14ac:dyDescent="0.25">
      <c r="A51" s="79"/>
      <c r="B51" s="70"/>
      <c r="C51" s="70"/>
      <c r="D51" s="70"/>
      <c r="E51" s="70"/>
      <c r="F51" s="190"/>
    </row>
    <row r="52" spans="1:6" ht="15.75" thickBot="1" x14ac:dyDescent="0.3">
      <c r="A52" s="207"/>
      <c r="B52" s="72" t="s">
        <v>284</v>
      </c>
      <c r="C52" s="458" t="s">
        <v>254</v>
      </c>
      <c r="D52" s="458"/>
      <c r="E52" s="95" t="s">
        <v>285</v>
      </c>
      <c r="F52" s="191" t="s">
        <v>286</v>
      </c>
    </row>
    <row r="53" spans="1:6" x14ac:dyDescent="0.25">
      <c r="A53" s="77" t="s">
        <v>287</v>
      </c>
      <c r="B53" s="78" t="s">
        <v>274</v>
      </c>
      <c r="C53" s="459"/>
      <c r="D53" s="459"/>
      <c r="E53" s="460"/>
      <c r="F53" s="462">
        <v>29000</v>
      </c>
    </row>
    <row r="54" spans="1:6" x14ac:dyDescent="0.25">
      <c r="A54" s="77" t="s">
        <v>288</v>
      </c>
      <c r="B54" s="78" t="s">
        <v>275</v>
      </c>
      <c r="C54" s="459"/>
      <c r="D54" s="459"/>
      <c r="E54" s="461"/>
      <c r="F54" s="463"/>
    </row>
    <row r="55" spans="1:6" ht="7.5" customHeight="1" x14ac:dyDescent="0.25">
      <c r="A55" s="79"/>
      <c r="B55" s="70"/>
      <c r="C55" s="70"/>
      <c r="D55" s="70"/>
      <c r="E55" s="70"/>
      <c r="F55" s="190"/>
    </row>
    <row r="56" spans="1:6" x14ac:dyDescent="0.25">
      <c r="A56" s="79"/>
      <c r="B56" s="76" t="s">
        <v>359</v>
      </c>
      <c r="C56" s="464"/>
      <c r="D56" s="464"/>
      <c r="E56" s="70"/>
      <c r="F56" s="190"/>
    </row>
    <row r="57" spans="1:6" x14ac:dyDescent="0.25">
      <c r="A57" s="79"/>
      <c r="B57" s="70"/>
      <c r="C57" s="70"/>
      <c r="D57" s="70"/>
      <c r="E57" s="70"/>
      <c r="F57" s="190"/>
    </row>
    <row r="58" spans="1:6" ht="15.75" thickBot="1" x14ac:dyDescent="0.3">
      <c r="A58" s="207"/>
      <c r="B58" s="72" t="s">
        <v>284</v>
      </c>
      <c r="C58" s="458" t="s">
        <v>254</v>
      </c>
      <c r="D58" s="458"/>
      <c r="E58" s="95" t="s">
        <v>285</v>
      </c>
      <c r="F58" s="191" t="s">
        <v>286</v>
      </c>
    </row>
    <row r="59" spans="1:6" x14ac:dyDescent="0.25">
      <c r="A59" s="77" t="s">
        <v>287</v>
      </c>
      <c r="B59" s="78" t="s">
        <v>278</v>
      </c>
      <c r="C59" s="459"/>
      <c r="D59" s="459"/>
      <c r="E59" s="460"/>
      <c r="F59" s="462">
        <v>29000</v>
      </c>
    </row>
    <row r="60" spans="1:6" x14ac:dyDescent="0.25">
      <c r="A60" s="77" t="s">
        <v>288</v>
      </c>
      <c r="B60" s="78" t="s">
        <v>279</v>
      </c>
      <c r="C60" s="459"/>
      <c r="D60" s="459"/>
      <c r="E60" s="461"/>
      <c r="F60" s="463"/>
    </row>
    <row r="61" spans="1:6" x14ac:dyDescent="0.25">
      <c r="A61" s="69"/>
      <c r="B61" s="70"/>
      <c r="C61" s="70"/>
      <c r="D61" s="70"/>
      <c r="E61" s="70"/>
      <c r="F61" s="190"/>
    </row>
    <row r="62" spans="1:6" x14ac:dyDescent="0.25">
      <c r="A62" s="474" t="s">
        <v>294</v>
      </c>
      <c r="B62" s="474"/>
      <c r="C62" s="474"/>
      <c r="D62" s="474"/>
      <c r="E62" s="474"/>
      <c r="F62" s="474"/>
    </row>
    <row r="63" spans="1:6" x14ac:dyDescent="0.25">
      <c r="A63" s="69"/>
      <c r="B63" s="70"/>
      <c r="C63" s="70"/>
      <c r="D63" s="70"/>
      <c r="E63" s="70"/>
      <c r="F63" s="190"/>
    </row>
    <row r="64" spans="1:6" x14ac:dyDescent="0.25">
      <c r="A64" s="475" t="s">
        <v>361</v>
      </c>
      <c r="B64" s="475"/>
      <c r="C64" s="475"/>
      <c r="D64" s="475"/>
      <c r="E64" s="475"/>
      <c r="F64" s="475"/>
    </row>
    <row r="65" spans="1:6" x14ac:dyDescent="0.25">
      <c r="A65" s="79"/>
      <c r="B65" s="70"/>
      <c r="C65" s="70"/>
      <c r="D65" s="70"/>
      <c r="E65" s="70"/>
      <c r="F65" s="190"/>
    </row>
    <row r="66" spans="1:6" ht="15.75" thickBot="1" x14ac:dyDescent="0.3">
      <c r="A66" s="207"/>
      <c r="B66" s="72" t="s">
        <v>284</v>
      </c>
      <c r="C66" s="458" t="s">
        <v>254</v>
      </c>
      <c r="D66" s="458"/>
      <c r="E66" s="95" t="s">
        <v>285</v>
      </c>
      <c r="F66" s="191" t="s">
        <v>286</v>
      </c>
    </row>
    <row r="67" spans="1:6" x14ac:dyDescent="0.25">
      <c r="A67" s="77" t="s">
        <v>287</v>
      </c>
      <c r="B67" s="78" t="s">
        <v>255</v>
      </c>
      <c r="C67" s="459"/>
      <c r="D67" s="459"/>
      <c r="E67" s="460"/>
      <c r="F67" s="462">
        <v>15500</v>
      </c>
    </row>
    <row r="68" spans="1:6" x14ac:dyDescent="0.25">
      <c r="A68" s="77" t="s">
        <v>288</v>
      </c>
      <c r="B68" s="82" t="s">
        <v>605</v>
      </c>
      <c r="C68" s="459"/>
      <c r="D68" s="459"/>
      <c r="E68" s="461"/>
      <c r="F68" s="463"/>
    </row>
    <row r="69" spans="1:6" x14ac:dyDescent="0.25">
      <c r="A69" s="79"/>
      <c r="B69" s="70"/>
      <c r="C69" s="70"/>
      <c r="D69" s="70"/>
      <c r="E69" s="70"/>
      <c r="F69" s="190"/>
    </row>
    <row r="70" spans="1:6" ht="15.75" thickBot="1" x14ac:dyDescent="0.3">
      <c r="A70" s="207"/>
      <c r="B70" s="72" t="s">
        <v>284</v>
      </c>
      <c r="C70" s="458" t="s">
        <v>254</v>
      </c>
      <c r="D70" s="458"/>
      <c r="E70" s="95" t="s">
        <v>285</v>
      </c>
      <c r="F70" s="191" t="s">
        <v>286</v>
      </c>
    </row>
    <row r="71" spans="1:6" x14ac:dyDescent="0.25">
      <c r="A71" s="77" t="s">
        <v>287</v>
      </c>
      <c r="B71" s="78" t="s">
        <v>274</v>
      </c>
      <c r="C71" s="459"/>
      <c r="D71" s="459"/>
      <c r="E71" s="460"/>
      <c r="F71" s="462">
        <v>15500</v>
      </c>
    </row>
    <row r="72" spans="1:6" x14ac:dyDescent="0.25">
      <c r="A72" s="77" t="s">
        <v>288</v>
      </c>
      <c r="B72" s="78" t="s">
        <v>275</v>
      </c>
      <c r="C72" s="459"/>
      <c r="D72" s="459"/>
      <c r="E72" s="461"/>
      <c r="F72" s="463"/>
    </row>
    <row r="73" spans="1:6" ht="4.5" customHeight="1" x14ac:dyDescent="0.25">
      <c r="A73" s="79"/>
      <c r="B73" s="70"/>
      <c r="C73" s="70"/>
      <c r="D73" s="70"/>
      <c r="E73" s="70"/>
      <c r="F73" s="190"/>
    </row>
    <row r="74" spans="1:6" x14ac:dyDescent="0.25">
      <c r="A74" s="79"/>
      <c r="B74" s="76" t="s">
        <v>359</v>
      </c>
      <c r="C74" s="464"/>
      <c r="D74" s="464"/>
      <c r="E74" s="70"/>
      <c r="F74" s="190"/>
    </row>
    <row r="75" spans="1:6" x14ac:dyDescent="0.25">
      <c r="A75" s="79"/>
      <c r="B75" s="70"/>
      <c r="C75" s="70"/>
      <c r="D75" s="70"/>
      <c r="E75" s="70"/>
      <c r="F75" s="190"/>
    </row>
    <row r="76" spans="1:6" ht="15.75" thickBot="1" x14ac:dyDescent="0.3">
      <c r="A76" s="207"/>
      <c r="B76" s="72" t="s">
        <v>284</v>
      </c>
      <c r="C76" s="458" t="s">
        <v>254</v>
      </c>
      <c r="D76" s="458"/>
      <c r="E76" s="95" t="s">
        <v>285</v>
      </c>
      <c r="F76" s="191" t="s">
        <v>286</v>
      </c>
    </row>
    <row r="77" spans="1:6" x14ac:dyDescent="0.25">
      <c r="A77" s="77" t="s">
        <v>287</v>
      </c>
      <c r="B77" s="78" t="s">
        <v>278</v>
      </c>
      <c r="C77" s="459"/>
      <c r="D77" s="459"/>
      <c r="E77" s="460"/>
      <c r="F77" s="462">
        <v>15500</v>
      </c>
    </row>
    <row r="78" spans="1:6" x14ac:dyDescent="0.25">
      <c r="A78" s="77" t="s">
        <v>288</v>
      </c>
      <c r="B78" s="78" t="s">
        <v>295</v>
      </c>
      <c r="C78" s="459"/>
      <c r="D78" s="459"/>
      <c r="E78" s="461"/>
      <c r="F78" s="463"/>
    </row>
    <row r="79" spans="1:6" x14ac:dyDescent="0.25">
      <c r="A79" s="79"/>
      <c r="B79" s="70"/>
      <c r="C79" s="70"/>
      <c r="D79" s="70"/>
      <c r="E79" s="70"/>
      <c r="F79" s="190"/>
    </row>
    <row r="80" spans="1:6" x14ac:dyDescent="0.25">
      <c r="A80" s="69"/>
      <c r="B80" s="70"/>
      <c r="C80" s="70"/>
      <c r="D80" s="70"/>
      <c r="E80" s="70"/>
      <c r="F80" s="190"/>
    </row>
    <row r="81" spans="1:6" x14ac:dyDescent="0.25">
      <c r="A81" s="474" t="s">
        <v>296</v>
      </c>
      <c r="B81" s="474"/>
      <c r="C81" s="474"/>
      <c r="D81" s="474"/>
      <c r="E81" s="474"/>
      <c r="F81" s="474"/>
    </row>
    <row r="82" spans="1:6" x14ac:dyDescent="0.25">
      <c r="A82" s="69"/>
      <c r="B82" s="70"/>
      <c r="C82" s="70"/>
      <c r="D82" s="70"/>
      <c r="E82" s="70"/>
      <c r="F82" s="190"/>
    </row>
    <row r="83" spans="1:6" x14ac:dyDescent="0.25">
      <c r="A83" s="475" t="s">
        <v>367</v>
      </c>
      <c r="B83" s="475"/>
      <c r="C83" s="475"/>
      <c r="D83" s="475"/>
      <c r="E83" s="475"/>
      <c r="F83" s="475"/>
    </row>
    <row r="84" spans="1:6" x14ac:dyDescent="0.25">
      <c r="A84" s="79"/>
      <c r="B84" s="70"/>
      <c r="C84" s="70"/>
      <c r="D84" s="70"/>
      <c r="E84" s="70"/>
      <c r="F84" s="190"/>
    </row>
    <row r="85" spans="1:6" ht="15.75" thickBot="1" x14ac:dyDescent="0.3">
      <c r="A85" s="207"/>
      <c r="B85" s="72" t="s">
        <v>284</v>
      </c>
      <c r="C85" s="458" t="s">
        <v>254</v>
      </c>
      <c r="D85" s="458"/>
      <c r="E85" s="95" t="s">
        <v>285</v>
      </c>
      <c r="F85" s="191" t="s">
        <v>286</v>
      </c>
    </row>
    <row r="86" spans="1:6" x14ac:dyDescent="0.25">
      <c r="A86" s="77" t="s">
        <v>287</v>
      </c>
      <c r="B86" s="78" t="s">
        <v>609</v>
      </c>
      <c r="C86" s="459"/>
      <c r="D86" s="459"/>
      <c r="E86" s="460"/>
      <c r="F86" s="462">
        <v>200</v>
      </c>
    </row>
    <row r="87" spans="1:6" x14ac:dyDescent="0.25">
      <c r="A87" s="77" t="s">
        <v>288</v>
      </c>
      <c r="B87" s="78" t="s">
        <v>610</v>
      </c>
      <c r="C87" s="459"/>
      <c r="D87" s="459"/>
      <c r="E87" s="461"/>
      <c r="F87" s="463"/>
    </row>
    <row r="88" spans="1:6" x14ac:dyDescent="0.25">
      <c r="A88" s="79"/>
      <c r="B88" s="70"/>
      <c r="C88" s="70"/>
      <c r="D88" s="70"/>
      <c r="E88" s="70"/>
      <c r="F88" s="190"/>
    </row>
    <row r="89" spans="1:6" x14ac:dyDescent="0.25">
      <c r="A89" s="79"/>
      <c r="B89" s="76" t="s">
        <v>360</v>
      </c>
      <c r="C89" s="464"/>
      <c r="D89" s="464"/>
      <c r="E89" s="70"/>
      <c r="F89" s="190"/>
    </row>
    <row r="90" spans="1:6" x14ac:dyDescent="0.25">
      <c r="A90" s="79"/>
      <c r="B90" s="76"/>
      <c r="C90" s="83"/>
      <c r="D90" s="83"/>
      <c r="E90" s="70"/>
      <c r="F90" s="190"/>
    </row>
    <row r="91" spans="1:6" ht="15.75" thickBot="1" x14ac:dyDescent="0.3">
      <c r="A91" s="207"/>
      <c r="B91" s="72" t="s">
        <v>284</v>
      </c>
      <c r="C91" s="458" t="s">
        <v>254</v>
      </c>
      <c r="D91" s="458"/>
      <c r="E91" s="95" t="s">
        <v>285</v>
      </c>
      <c r="F91" s="191" t="s">
        <v>286</v>
      </c>
    </row>
    <row r="92" spans="1:6" x14ac:dyDescent="0.25">
      <c r="A92" s="77" t="s">
        <v>287</v>
      </c>
      <c r="B92" s="78" t="s">
        <v>279</v>
      </c>
      <c r="C92" s="459"/>
      <c r="D92" s="459"/>
      <c r="E92" s="460"/>
      <c r="F92" s="462">
        <v>200</v>
      </c>
    </row>
    <row r="93" spans="1:6" x14ac:dyDescent="0.25">
      <c r="A93" s="77" t="s">
        <v>288</v>
      </c>
      <c r="B93" s="78" t="s">
        <v>297</v>
      </c>
      <c r="C93" s="459"/>
      <c r="D93" s="459"/>
      <c r="E93" s="461"/>
      <c r="F93" s="463"/>
    </row>
    <row r="94" spans="1:6" x14ac:dyDescent="0.25">
      <c r="A94" s="69"/>
      <c r="B94" s="70"/>
      <c r="C94" s="70"/>
      <c r="D94" s="70"/>
      <c r="E94" s="70"/>
      <c r="F94" s="190"/>
    </row>
    <row r="95" spans="1:6" x14ac:dyDescent="0.25">
      <c r="A95" s="475" t="s">
        <v>368</v>
      </c>
      <c r="B95" s="475"/>
      <c r="C95" s="475"/>
      <c r="D95" s="475"/>
      <c r="E95" s="475"/>
      <c r="F95" s="475"/>
    </row>
    <row r="96" spans="1:6" x14ac:dyDescent="0.25">
      <c r="A96" s="79"/>
      <c r="B96" s="70"/>
      <c r="C96" s="70"/>
      <c r="D96" s="70"/>
      <c r="E96" s="70"/>
      <c r="F96" s="190"/>
    </row>
    <row r="97" spans="1:6" ht="15.75" thickBot="1" x14ac:dyDescent="0.3">
      <c r="A97" s="207"/>
      <c r="B97" s="72" t="s">
        <v>284</v>
      </c>
      <c r="C97" s="458" t="s">
        <v>254</v>
      </c>
      <c r="D97" s="458"/>
      <c r="E97" s="95" t="s">
        <v>285</v>
      </c>
      <c r="F97" s="191" t="s">
        <v>286</v>
      </c>
    </row>
    <row r="98" spans="1:6" x14ac:dyDescent="0.25">
      <c r="A98" s="77" t="s">
        <v>287</v>
      </c>
      <c r="B98" s="78" t="s">
        <v>277</v>
      </c>
      <c r="C98" s="459"/>
      <c r="D98" s="459"/>
      <c r="E98" s="460"/>
      <c r="F98" s="462">
        <v>1200</v>
      </c>
    </row>
    <row r="99" spans="1:6" x14ac:dyDescent="0.25">
      <c r="A99" s="77" t="s">
        <v>288</v>
      </c>
      <c r="B99" s="82" t="s">
        <v>520</v>
      </c>
      <c r="C99" s="459"/>
      <c r="D99" s="459"/>
      <c r="E99" s="461"/>
      <c r="F99" s="463"/>
    </row>
    <row r="100" spans="1:6" x14ac:dyDescent="0.25">
      <c r="A100" s="79"/>
      <c r="B100" s="70"/>
      <c r="C100" s="70"/>
      <c r="D100" s="70"/>
      <c r="E100" s="70"/>
      <c r="F100" s="190"/>
    </row>
    <row r="101" spans="1:6" x14ac:dyDescent="0.25">
      <c r="A101" s="475" t="s">
        <v>433</v>
      </c>
      <c r="B101" s="475"/>
      <c r="C101" s="475"/>
      <c r="D101" s="475"/>
      <c r="E101" s="475"/>
      <c r="F101" s="475"/>
    </row>
    <row r="102" spans="1:6" x14ac:dyDescent="0.25">
      <c r="A102" s="79"/>
      <c r="B102" s="70"/>
      <c r="C102" s="70"/>
      <c r="D102" s="70"/>
      <c r="E102" s="70"/>
      <c r="F102" s="190"/>
    </row>
    <row r="103" spans="1:6" ht="15.75" thickBot="1" x14ac:dyDescent="0.3">
      <c r="A103" s="207"/>
      <c r="B103" s="72" t="s">
        <v>284</v>
      </c>
      <c r="C103" s="458" t="s">
        <v>254</v>
      </c>
      <c r="D103" s="458"/>
      <c r="E103" s="95" t="s">
        <v>285</v>
      </c>
      <c r="F103" s="191" t="s">
        <v>286</v>
      </c>
    </row>
    <row r="104" spans="1:6" x14ac:dyDescent="0.25">
      <c r="A104" s="77" t="s">
        <v>287</v>
      </c>
      <c r="B104" s="82" t="s">
        <v>267</v>
      </c>
      <c r="C104" s="459"/>
      <c r="D104" s="459"/>
      <c r="E104" s="460"/>
      <c r="F104" s="462">
        <v>100</v>
      </c>
    </row>
    <row r="105" spans="1:6" x14ac:dyDescent="0.25">
      <c r="A105" s="77" t="s">
        <v>288</v>
      </c>
      <c r="B105" s="78" t="s">
        <v>616</v>
      </c>
      <c r="C105" s="459"/>
      <c r="D105" s="459"/>
      <c r="E105" s="461"/>
      <c r="F105" s="463"/>
    </row>
    <row r="106" spans="1:6" x14ac:dyDescent="0.25">
      <c r="A106" s="79"/>
      <c r="B106" s="70"/>
      <c r="C106" s="70"/>
      <c r="D106" s="70"/>
      <c r="E106" s="70"/>
      <c r="F106" s="190"/>
    </row>
    <row r="107" spans="1:6" ht="15.75" thickBot="1" x14ac:dyDescent="0.3">
      <c r="A107" s="207"/>
      <c r="B107" s="72" t="s">
        <v>284</v>
      </c>
      <c r="C107" s="458" t="s">
        <v>254</v>
      </c>
      <c r="D107" s="458"/>
      <c r="E107" s="95" t="s">
        <v>285</v>
      </c>
      <c r="F107" s="191" t="s">
        <v>286</v>
      </c>
    </row>
    <row r="108" spans="1:6" ht="15" customHeight="1" x14ac:dyDescent="0.25">
      <c r="A108" s="77" t="s">
        <v>287</v>
      </c>
      <c r="B108" s="78" t="s">
        <v>610</v>
      </c>
      <c r="C108" s="459"/>
      <c r="D108" s="459"/>
      <c r="E108" s="460"/>
      <c r="F108" s="462">
        <v>100</v>
      </c>
    </row>
    <row r="109" spans="1:6" ht="15" customHeight="1" x14ac:dyDescent="0.25">
      <c r="A109" s="77" t="s">
        <v>288</v>
      </c>
      <c r="B109" s="78" t="s">
        <v>615</v>
      </c>
      <c r="C109" s="459"/>
      <c r="D109" s="459"/>
      <c r="E109" s="461"/>
      <c r="F109" s="463"/>
    </row>
    <row r="110" spans="1:6" ht="15" customHeight="1" x14ac:dyDescent="0.25">
      <c r="A110" s="84"/>
      <c r="B110" s="78"/>
      <c r="C110" s="85"/>
      <c r="D110" s="85"/>
      <c r="E110" s="86"/>
      <c r="F110" s="193"/>
    </row>
    <row r="111" spans="1:6" ht="15.75" customHeight="1" thickBot="1" x14ac:dyDescent="0.3">
      <c r="A111" s="207"/>
      <c r="B111" s="72" t="s">
        <v>284</v>
      </c>
      <c r="C111" s="458" t="s">
        <v>254</v>
      </c>
      <c r="D111" s="458"/>
      <c r="E111" s="95" t="s">
        <v>285</v>
      </c>
      <c r="F111" s="191" t="s">
        <v>286</v>
      </c>
    </row>
    <row r="112" spans="1:6" x14ac:dyDescent="0.25">
      <c r="A112" s="84" t="s">
        <v>287</v>
      </c>
      <c r="B112" s="82" t="s">
        <v>520</v>
      </c>
      <c r="C112" s="459"/>
      <c r="D112" s="459"/>
      <c r="E112" s="460"/>
      <c r="F112" s="462">
        <v>100</v>
      </c>
    </row>
    <row r="113" spans="1:6" x14ac:dyDescent="0.25">
      <c r="A113" s="84" t="s">
        <v>288</v>
      </c>
      <c r="B113" s="78" t="s">
        <v>521</v>
      </c>
      <c r="C113" s="459"/>
      <c r="D113" s="459"/>
      <c r="E113" s="461"/>
      <c r="F113" s="463"/>
    </row>
    <row r="114" spans="1:6" x14ac:dyDescent="0.25">
      <c r="A114" s="69"/>
      <c r="B114" s="70"/>
      <c r="C114" s="70"/>
      <c r="D114" s="70"/>
      <c r="E114" s="70"/>
      <c r="F114" s="190"/>
    </row>
    <row r="115" spans="1:6" x14ac:dyDescent="0.25">
      <c r="A115" s="475" t="s">
        <v>298</v>
      </c>
      <c r="B115" s="475"/>
      <c r="C115" s="475"/>
      <c r="D115" s="475"/>
      <c r="E115" s="475"/>
      <c r="F115" s="475"/>
    </row>
    <row r="116" spans="1:6" x14ac:dyDescent="0.25">
      <c r="A116" s="69"/>
      <c r="B116" s="70"/>
      <c r="C116" s="70"/>
      <c r="D116" s="70"/>
      <c r="E116" s="70"/>
      <c r="F116" s="190"/>
    </row>
    <row r="117" spans="1:6" ht="15.75" thickBot="1" x14ac:dyDescent="0.3">
      <c r="A117" s="207"/>
      <c r="B117" s="72" t="s">
        <v>284</v>
      </c>
      <c r="C117" s="458" t="s">
        <v>254</v>
      </c>
      <c r="D117" s="458"/>
      <c r="E117" s="95" t="s">
        <v>285</v>
      </c>
      <c r="F117" s="191" t="s">
        <v>286</v>
      </c>
    </row>
    <row r="118" spans="1:6" x14ac:dyDescent="0.25">
      <c r="A118" s="84" t="s">
        <v>287</v>
      </c>
      <c r="B118" s="78" t="s">
        <v>616</v>
      </c>
      <c r="C118" s="459"/>
      <c r="D118" s="459"/>
      <c r="E118" s="460"/>
      <c r="F118" s="462">
        <v>100</v>
      </c>
    </row>
    <row r="119" spans="1:6" x14ac:dyDescent="0.25">
      <c r="A119" s="84" t="s">
        <v>288</v>
      </c>
      <c r="B119" s="78" t="s">
        <v>255</v>
      </c>
      <c r="C119" s="459"/>
      <c r="D119" s="459"/>
      <c r="E119" s="461"/>
      <c r="F119" s="463"/>
    </row>
    <row r="120" spans="1:6" x14ac:dyDescent="0.25">
      <c r="A120" s="69"/>
      <c r="B120" s="70"/>
      <c r="C120" s="70"/>
      <c r="D120" s="70"/>
      <c r="E120" s="70"/>
      <c r="F120" s="190"/>
    </row>
    <row r="121" spans="1:6" ht="15.75" thickBot="1" x14ac:dyDescent="0.3">
      <c r="A121" s="207"/>
      <c r="B121" s="72" t="s">
        <v>284</v>
      </c>
      <c r="C121" s="458" t="s">
        <v>254</v>
      </c>
      <c r="D121" s="458"/>
      <c r="E121" s="95" t="s">
        <v>285</v>
      </c>
      <c r="F121" s="191" t="s">
        <v>286</v>
      </c>
    </row>
    <row r="122" spans="1:6" ht="15" customHeight="1" x14ac:dyDescent="0.25">
      <c r="A122" s="84" t="s">
        <v>287</v>
      </c>
      <c r="B122" s="78" t="s">
        <v>613</v>
      </c>
      <c r="C122" s="459"/>
      <c r="D122" s="459"/>
      <c r="E122" s="460"/>
      <c r="F122" s="462">
        <v>100</v>
      </c>
    </row>
    <row r="123" spans="1:6" ht="15" customHeight="1" x14ac:dyDescent="0.25">
      <c r="A123" s="84" t="s">
        <v>288</v>
      </c>
      <c r="B123" s="78" t="s">
        <v>612</v>
      </c>
      <c r="C123" s="459"/>
      <c r="D123" s="459"/>
      <c r="E123" s="461"/>
      <c r="F123" s="463"/>
    </row>
    <row r="124" spans="1:6" x14ac:dyDescent="0.25">
      <c r="A124" s="69"/>
      <c r="B124" s="70"/>
      <c r="C124" s="70"/>
      <c r="D124" s="70"/>
      <c r="E124" s="70"/>
      <c r="F124" s="190"/>
    </row>
    <row r="125" spans="1:6" ht="15.75" thickBot="1" x14ac:dyDescent="0.3">
      <c r="A125" s="207"/>
      <c r="B125" s="72" t="s">
        <v>284</v>
      </c>
      <c r="C125" s="458" t="s">
        <v>254</v>
      </c>
      <c r="D125" s="458"/>
      <c r="E125" s="95" t="s">
        <v>285</v>
      </c>
      <c r="F125" s="191" t="s">
        <v>286</v>
      </c>
    </row>
    <row r="126" spans="1:6" x14ac:dyDescent="0.25">
      <c r="A126" s="84" t="s">
        <v>287</v>
      </c>
      <c r="B126" s="78" t="s">
        <v>326</v>
      </c>
      <c r="C126" s="459"/>
      <c r="D126" s="459"/>
      <c r="E126" s="460"/>
      <c r="F126" s="462">
        <v>100</v>
      </c>
    </row>
    <row r="127" spans="1:6" x14ac:dyDescent="0.25">
      <c r="A127" s="84" t="s">
        <v>288</v>
      </c>
      <c r="B127" s="78" t="s">
        <v>300</v>
      </c>
      <c r="C127" s="459"/>
      <c r="D127" s="459"/>
      <c r="E127" s="461"/>
      <c r="F127" s="463"/>
    </row>
    <row r="128" spans="1:6" x14ac:dyDescent="0.25">
      <c r="A128" s="84"/>
      <c r="B128" s="78"/>
      <c r="C128" s="87"/>
      <c r="D128" s="87"/>
      <c r="E128" s="87"/>
      <c r="F128" s="193"/>
    </row>
    <row r="129" spans="1:6" x14ac:dyDescent="0.25">
      <c r="A129" s="69"/>
      <c r="B129" s="70"/>
      <c r="C129" s="70"/>
      <c r="D129" s="70"/>
      <c r="E129" s="70"/>
      <c r="F129" s="190"/>
    </row>
    <row r="130" spans="1:6" x14ac:dyDescent="0.25">
      <c r="A130" s="474" t="s">
        <v>301</v>
      </c>
      <c r="B130" s="474"/>
      <c r="C130" s="474"/>
      <c r="D130" s="474"/>
      <c r="E130" s="474"/>
      <c r="F130" s="474"/>
    </row>
    <row r="131" spans="1:6" x14ac:dyDescent="0.25">
      <c r="A131" s="88"/>
      <c r="B131" s="70"/>
      <c r="C131" s="70"/>
      <c r="D131" s="70"/>
      <c r="E131" s="70"/>
      <c r="F131" s="190"/>
    </row>
    <row r="132" spans="1:6" x14ac:dyDescent="0.25">
      <c r="A132" s="475" t="s">
        <v>529</v>
      </c>
      <c r="B132" s="475"/>
      <c r="C132" s="475"/>
      <c r="D132" s="475"/>
      <c r="E132" s="475"/>
      <c r="F132" s="475"/>
    </row>
    <row r="133" spans="1:6" x14ac:dyDescent="0.25">
      <c r="A133" s="89"/>
      <c r="B133" s="70"/>
      <c r="C133" s="70"/>
      <c r="D133" s="70"/>
      <c r="E133" s="70"/>
      <c r="F133" s="190"/>
    </row>
    <row r="134" spans="1:6" ht="15.75" thickBot="1" x14ac:dyDescent="0.3">
      <c r="A134" s="207"/>
      <c r="B134" s="72" t="s">
        <v>284</v>
      </c>
      <c r="C134" s="458" t="s">
        <v>254</v>
      </c>
      <c r="D134" s="458"/>
      <c r="E134" s="95" t="s">
        <v>285</v>
      </c>
      <c r="F134" s="191" t="s">
        <v>286</v>
      </c>
    </row>
    <row r="135" spans="1:6" ht="15" customHeight="1" x14ac:dyDescent="0.25">
      <c r="A135" s="90" t="s">
        <v>287</v>
      </c>
      <c r="B135" s="78" t="s">
        <v>609</v>
      </c>
      <c r="C135" s="459"/>
      <c r="D135" s="459"/>
      <c r="E135" s="460"/>
      <c r="F135" s="462">
        <v>24000</v>
      </c>
    </row>
    <row r="136" spans="1:6" ht="15" customHeight="1" x14ac:dyDescent="0.25">
      <c r="A136" s="90" t="s">
        <v>288</v>
      </c>
      <c r="B136" s="78" t="s">
        <v>610</v>
      </c>
      <c r="C136" s="459"/>
      <c r="D136" s="459"/>
      <c r="E136" s="461"/>
      <c r="F136" s="463"/>
    </row>
    <row r="137" spans="1:6" x14ac:dyDescent="0.25">
      <c r="A137" s="88"/>
      <c r="B137" s="70"/>
      <c r="C137" s="70"/>
      <c r="D137" s="70"/>
      <c r="E137" s="70"/>
      <c r="F137" s="190"/>
    </row>
    <row r="138" spans="1:6" x14ac:dyDescent="0.25">
      <c r="A138" s="79"/>
      <c r="B138" s="76" t="s">
        <v>360</v>
      </c>
      <c r="C138" s="464"/>
      <c r="D138" s="464"/>
      <c r="E138" s="70"/>
      <c r="F138" s="190"/>
    </row>
    <row r="139" spans="1:6" x14ac:dyDescent="0.25">
      <c r="A139" s="79"/>
      <c r="B139" s="70"/>
      <c r="C139" s="70"/>
      <c r="D139" s="70"/>
      <c r="E139" s="70"/>
      <c r="F139" s="190"/>
    </row>
    <row r="140" spans="1:6" ht="15.75" thickBot="1" x14ac:dyDescent="0.3">
      <c r="A140" s="207"/>
      <c r="B140" s="72" t="s">
        <v>284</v>
      </c>
      <c r="C140" s="458" t="s">
        <v>254</v>
      </c>
      <c r="D140" s="458"/>
      <c r="E140" s="95" t="s">
        <v>285</v>
      </c>
      <c r="F140" s="191" t="s">
        <v>286</v>
      </c>
    </row>
    <row r="141" spans="1:6" x14ac:dyDescent="0.25">
      <c r="A141" s="90" t="s">
        <v>287</v>
      </c>
      <c r="B141" s="78" t="s">
        <v>295</v>
      </c>
      <c r="C141" s="459"/>
      <c r="D141" s="459"/>
      <c r="E141" s="460"/>
      <c r="F141" s="462">
        <v>24000</v>
      </c>
    </row>
    <row r="142" spans="1:6" x14ac:dyDescent="0.25">
      <c r="A142" s="90" t="s">
        <v>288</v>
      </c>
      <c r="B142" s="78" t="s">
        <v>326</v>
      </c>
      <c r="C142" s="459"/>
      <c r="D142" s="459"/>
      <c r="E142" s="461"/>
      <c r="F142" s="463"/>
    </row>
    <row r="143" spans="1:6" x14ac:dyDescent="0.25">
      <c r="A143" s="90"/>
      <c r="B143" s="78"/>
      <c r="C143" s="91"/>
      <c r="D143" s="91"/>
      <c r="E143" s="86"/>
      <c r="F143" s="193"/>
    </row>
    <row r="144" spans="1:6" x14ac:dyDescent="0.25">
      <c r="A144" s="475" t="s">
        <v>546</v>
      </c>
      <c r="B144" s="475"/>
      <c r="C144" s="475"/>
      <c r="D144" s="475"/>
      <c r="E144" s="475"/>
      <c r="F144" s="475"/>
    </row>
    <row r="145" spans="1:6" x14ac:dyDescent="0.25">
      <c r="A145" s="88"/>
      <c r="B145" s="70"/>
      <c r="C145" s="70"/>
      <c r="D145" s="70"/>
      <c r="E145" s="70"/>
      <c r="F145" s="190"/>
    </row>
    <row r="146" spans="1:6" ht="15.75" thickBot="1" x14ac:dyDescent="0.3">
      <c r="A146" s="207"/>
      <c r="B146" s="72" t="s">
        <v>284</v>
      </c>
      <c r="C146" s="458" t="s">
        <v>254</v>
      </c>
      <c r="D146" s="458"/>
      <c r="E146" s="95" t="s">
        <v>285</v>
      </c>
      <c r="F146" s="191" t="s">
        <v>286</v>
      </c>
    </row>
    <row r="147" spans="1:6" x14ac:dyDescent="0.25">
      <c r="A147" s="90" t="s">
        <v>287</v>
      </c>
      <c r="B147" s="92" t="s">
        <v>259</v>
      </c>
      <c r="C147" s="459"/>
      <c r="D147" s="459"/>
      <c r="E147" s="460"/>
      <c r="F147" s="462">
        <v>24000</v>
      </c>
    </row>
    <row r="148" spans="1:6" x14ac:dyDescent="0.25">
      <c r="A148" s="90" t="s">
        <v>288</v>
      </c>
      <c r="B148" s="78" t="s">
        <v>616</v>
      </c>
      <c r="C148" s="459"/>
      <c r="D148" s="459"/>
      <c r="E148" s="461"/>
      <c r="F148" s="463"/>
    </row>
    <row r="149" spans="1:6" x14ac:dyDescent="0.25">
      <c r="A149" s="89"/>
      <c r="B149" s="70"/>
      <c r="C149" s="70"/>
      <c r="D149" s="70"/>
      <c r="E149" s="70"/>
      <c r="F149" s="190"/>
    </row>
    <row r="150" spans="1:6" ht="15.75" thickBot="1" x14ac:dyDescent="0.3">
      <c r="A150" s="207"/>
      <c r="B150" s="72" t="s">
        <v>284</v>
      </c>
      <c r="C150" s="458" t="s">
        <v>254</v>
      </c>
      <c r="D150" s="458"/>
      <c r="E150" s="95" t="s">
        <v>285</v>
      </c>
      <c r="F150" s="191" t="s">
        <v>286</v>
      </c>
    </row>
    <row r="151" spans="1:6" ht="15" customHeight="1" x14ac:dyDescent="0.25">
      <c r="A151" s="90" t="s">
        <v>287</v>
      </c>
      <c r="B151" s="78" t="s">
        <v>610</v>
      </c>
      <c r="C151" s="459"/>
      <c r="D151" s="459"/>
      <c r="E151" s="460"/>
      <c r="F151" s="462">
        <v>24000</v>
      </c>
    </row>
    <row r="152" spans="1:6" ht="15" customHeight="1" x14ac:dyDescent="0.25">
      <c r="A152" s="90" t="s">
        <v>288</v>
      </c>
      <c r="B152" s="78" t="s">
        <v>615</v>
      </c>
      <c r="C152" s="459"/>
      <c r="D152" s="459"/>
      <c r="E152" s="461"/>
      <c r="F152" s="463"/>
    </row>
    <row r="153" spans="1:6" x14ac:dyDescent="0.25">
      <c r="A153" s="89"/>
      <c r="B153" s="70"/>
      <c r="C153" s="70"/>
      <c r="D153" s="70"/>
      <c r="E153" s="70"/>
      <c r="F153" s="190"/>
    </row>
    <row r="154" spans="1:6" x14ac:dyDescent="0.25">
      <c r="A154" s="474" t="s">
        <v>302</v>
      </c>
      <c r="B154" s="474"/>
      <c r="C154" s="474"/>
      <c r="D154" s="474"/>
      <c r="E154" s="474"/>
      <c r="F154" s="474"/>
    </row>
    <row r="155" spans="1:6" x14ac:dyDescent="0.25">
      <c r="A155" s="69"/>
      <c r="B155" s="70"/>
      <c r="C155" s="70"/>
      <c r="D155" s="70"/>
      <c r="E155" s="70"/>
      <c r="F155" s="190"/>
    </row>
    <row r="156" spans="1:6" x14ac:dyDescent="0.25">
      <c r="A156" s="475" t="s">
        <v>530</v>
      </c>
      <c r="B156" s="475"/>
      <c r="C156" s="475"/>
      <c r="D156" s="475"/>
      <c r="E156" s="475"/>
      <c r="F156" s="475"/>
    </row>
    <row r="157" spans="1:6" x14ac:dyDescent="0.25">
      <c r="A157" s="79"/>
      <c r="B157" s="70"/>
      <c r="C157" s="70"/>
      <c r="D157" s="70"/>
      <c r="E157" s="70"/>
      <c r="F157" s="190"/>
    </row>
    <row r="158" spans="1:6" ht="15.75" thickBot="1" x14ac:dyDescent="0.3">
      <c r="A158" s="207"/>
      <c r="B158" s="72" t="s">
        <v>284</v>
      </c>
      <c r="C158" s="458" t="s">
        <v>254</v>
      </c>
      <c r="D158" s="458"/>
      <c r="E158" s="95" t="s">
        <v>285</v>
      </c>
      <c r="F158" s="191" t="s">
        <v>286</v>
      </c>
    </row>
    <row r="159" spans="1:6" x14ac:dyDescent="0.25">
      <c r="A159" s="93" t="s">
        <v>287</v>
      </c>
      <c r="B159" s="74" t="s">
        <v>497</v>
      </c>
      <c r="C159" s="464"/>
      <c r="D159" s="464"/>
      <c r="E159" s="460"/>
      <c r="F159" s="462">
        <v>400</v>
      </c>
    </row>
    <row r="160" spans="1:6" x14ac:dyDescent="0.25">
      <c r="A160" s="93" t="s">
        <v>288</v>
      </c>
      <c r="B160" s="74" t="s">
        <v>261</v>
      </c>
      <c r="C160" s="464"/>
      <c r="D160" s="464"/>
      <c r="E160" s="461"/>
      <c r="F160" s="463"/>
    </row>
    <row r="161" spans="1:6" x14ac:dyDescent="0.25">
      <c r="A161" s="84"/>
      <c r="B161" s="82"/>
      <c r="C161" s="87"/>
      <c r="D161" s="87"/>
      <c r="E161" s="87"/>
      <c r="F161" s="193"/>
    </row>
    <row r="162" spans="1:6" x14ac:dyDescent="0.25">
      <c r="A162" s="69"/>
      <c r="B162" s="70"/>
      <c r="C162" s="70"/>
      <c r="D162" s="70"/>
      <c r="E162" s="70"/>
      <c r="F162" s="190"/>
    </row>
    <row r="163" spans="1:6" x14ac:dyDescent="0.25">
      <c r="A163" s="474" t="s">
        <v>434</v>
      </c>
      <c r="B163" s="474"/>
      <c r="C163" s="474"/>
      <c r="D163" s="474"/>
      <c r="E163" s="474"/>
      <c r="F163" s="474"/>
    </row>
    <row r="164" spans="1:6" x14ac:dyDescent="0.25">
      <c r="A164" s="69"/>
      <c r="B164" s="70"/>
      <c r="C164" s="70"/>
      <c r="D164" s="70"/>
      <c r="E164" s="70"/>
      <c r="F164" s="190"/>
    </row>
    <row r="165" spans="1:6" x14ac:dyDescent="0.25">
      <c r="A165" s="475" t="s">
        <v>303</v>
      </c>
      <c r="B165" s="475"/>
      <c r="C165" s="475"/>
      <c r="D165" s="475"/>
      <c r="E165" s="475"/>
      <c r="F165" s="475"/>
    </row>
    <row r="166" spans="1:6" x14ac:dyDescent="0.25">
      <c r="A166" s="79"/>
      <c r="B166" s="70"/>
      <c r="C166" s="70"/>
      <c r="D166" s="70"/>
      <c r="E166" s="70"/>
      <c r="F166" s="190"/>
    </row>
    <row r="167" spans="1:6" ht="15.75" thickBot="1" x14ac:dyDescent="0.3">
      <c r="A167" s="207"/>
      <c r="B167" s="72" t="s">
        <v>284</v>
      </c>
      <c r="C167" s="458" t="s">
        <v>254</v>
      </c>
      <c r="D167" s="458"/>
      <c r="E167" s="95" t="s">
        <v>285</v>
      </c>
      <c r="F167" s="191" t="s">
        <v>286</v>
      </c>
    </row>
    <row r="168" spans="1:6" ht="15" customHeight="1" x14ac:dyDescent="0.25">
      <c r="A168" s="93" t="s">
        <v>287</v>
      </c>
      <c r="B168" s="74" t="s">
        <v>261</v>
      </c>
      <c r="C168" s="464"/>
      <c r="D168" s="464"/>
      <c r="E168" s="460"/>
      <c r="F168" s="462">
        <v>200</v>
      </c>
    </row>
    <row r="169" spans="1:6" x14ac:dyDescent="0.25">
      <c r="A169" s="93" t="s">
        <v>288</v>
      </c>
      <c r="B169" s="92" t="s">
        <v>259</v>
      </c>
      <c r="C169" s="459"/>
      <c r="D169" s="459"/>
      <c r="E169" s="461"/>
      <c r="F169" s="463"/>
    </row>
    <row r="170" spans="1:6" x14ac:dyDescent="0.25">
      <c r="A170" s="70"/>
      <c r="B170" s="70"/>
      <c r="C170" s="70"/>
      <c r="D170" s="70"/>
      <c r="E170" s="70"/>
      <c r="F170" s="190"/>
    </row>
    <row r="171" spans="1:6" x14ac:dyDescent="0.25">
      <c r="A171" s="475" t="s">
        <v>369</v>
      </c>
      <c r="B171" s="475"/>
      <c r="C171" s="475"/>
      <c r="D171" s="475"/>
      <c r="E171" s="475"/>
      <c r="F171" s="475"/>
    </row>
    <row r="172" spans="1:6" x14ac:dyDescent="0.25">
      <c r="A172" s="79"/>
      <c r="B172" s="70"/>
      <c r="C172" s="70"/>
      <c r="D172" s="70"/>
      <c r="E172" s="70"/>
      <c r="F172" s="190"/>
    </row>
    <row r="173" spans="1:6" ht="15.75" thickBot="1" x14ac:dyDescent="0.3">
      <c r="A173" s="207"/>
      <c r="B173" s="72" t="s">
        <v>284</v>
      </c>
      <c r="C173" s="458" t="s">
        <v>254</v>
      </c>
      <c r="D173" s="458"/>
      <c r="E173" s="95" t="s">
        <v>285</v>
      </c>
      <c r="F173" s="191" t="s">
        <v>286</v>
      </c>
    </row>
    <row r="174" spans="1:6" x14ac:dyDescent="0.25">
      <c r="A174" s="84" t="s">
        <v>287</v>
      </c>
      <c r="B174" s="78" t="s">
        <v>255</v>
      </c>
      <c r="C174" s="459"/>
      <c r="D174" s="459"/>
      <c r="E174" s="460"/>
      <c r="F174" s="208">
        <v>14000</v>
      </c>
    </row>
    <row r="175" spans="1:6" x14ac:dyDescent="0.25">
      <c r="A175" s="84" t="s">
        <v>288</v>
      </c>
      <c r="B175" s="92" t="s">
        <v>259</v>
      </c>
      <c r="C175" s="459"/>
      <c r="D175" s="459"/>
      <c r="E175" s="476"/>
      <c r="F175" s="209">
        <v>11800</v>
      </c>
    </row>
    <row r="176" spans="1:6" x14ac:dyDescent="0.25">
      <c r="A176" s="84" t="s">
        <v>288</v>
      </c>
      <c r="B176" s="92" t="s">
        <v>421</v>
      </c>
      <c r="C176" s="459"/>
      <c r="D176" s="459"/>
      <c r="E176" s="477"/>
      <c r="F176" s="209">
        <f>F174-F175</f>
        <v>2200</v>
      </c>
    </row>
    <row r="178" spans="1:6" ht="15.75" thickBot="1" x14ac:dyDescent="0.3">
      <c r="A178" s="207"/>
      <c r="B178" s="72" t="s">
        <v>284</v>
      </c>
      <c r="C178" s="458" t="s">
        <v>254</v>
      </c>
      <c r="D178" s="458"/>
      <c r="E178" s="95" t="s">
        <v>285</v>
      </c>
      <c r="F178" s="191" t="s">
        <v>286</v>
      </c>
    </row>
    <row r="179" spans="1:6" x14ac:dyDescent="0.25">
      <c r="A179" s="84" t="s">
        <v>287</v>
      </c>
      <c r="B179" s="78" t="s">
        <v>274</v>
      </c>
      <c r="C179" s="459"/>
      <c r="D179" s="459"/>
      <c r="E179" s="460"/>
      <c r="F179" s="462">
        <v>14000</v>
      </c>
    </row>
    <row r="180" spans="1:6" x14ac:dyDescent="0.25">
      <c r="A180" s="84" t="s">
        <v>288</v>
      </c>
      <c r="B180" s="78" t="s">
        <v>275</v>
      </c>
      <c r="C180" s="459"/>
      <c r="D180" s="459"/>
      <c r="E180" s="461"/>
      <c r="F180" s="463"/>
    </row>
    <row r="181" spans="1:6" x14ac:dyDescent="0.25">
      <c r="A181" s="79"/>
      <c r="B181" s="70"/>
      <c r="C181" s="70"/>
      <c r="D181" s="70"/>
      <c r="E181" s="70"/>
      <c r="F181" s="190"/>
    </row>
    <row r="182" spans="1:6" x14ac:dyDescent="0.25">
      <c r="A182" s="79"/>
      <c r="B182" s="76" t="s">
        <v>359</v>
      </c>
      <c r="C182" s="464"/>
      <c r="D182" s="464"/>
      <c r="E182" s="70"/>
      <c r="F182" s="190"/>
    </row>
    <row r="183" spans="1:6" x14ac:dyDescent="0.25">
      <c r="A183" s="79"/>
      <c r="B183" s="70"/>
      <c r="C183" s="70"/>
      <c r="D183" s="70"/>
      <c r="E183" s="70"/>
      <c r="F183" s="190"/>
    </row>
    <row r="184" spans="1:6" ht="15.75" thickBot="1" x14ac:dyDescent="0.3">
      <c r="A184" s="207"/>
      <c r="B184" s="72" t="s">
        <v>284</v>
      </c>
      <c r="C184" s="458" t="s">
        <v>254</v>
      </c>
      <c r="D184" s="458"/>
      <c r="E184" s="95" t="s">
        <v>285</v>
      </c>
      <c r="F184" s="191" t="s">
        <v>286</v>
      </c>
    </row>
    <row r="185" spans="1:6" x14ac:dyDescent="0.25">
      <c r="A185" s="84" t="s">
        <v>287</v>
      </c>
      <c r="B185" s="78" t="s">
        <v>278</v>
      </c>
      <c r="C185" s="459"/>
      <c r="D185" s="459"/>
      <c r="E185" s="460"/>
      <c r="F185" s="462">
        <v>14000</v>
      </c>
    </row>
    <row r="186" spans="1:6" x14ac:dyDescent="0.25">
      <c r="A186" s="84" t="s">
        <v>288</v>
      </c>
      <c r="B186" s="78" t="s">
        <v>295</v>
      </c>
      <c r="C186" s="459"/>
      <c r="D186" s="459"/>
      <c r="E186" s="461"/>
      <c r="F186" s="463"/>
    </row>
    <row r="188" spans="1:6" x14ac:dyDescent="0.25">
      <c r="A188" s="474" t="s">
        <v>438</v>
      </c>
      <c r="B188" s="474"/>
      <c r="C188" s="474"/>
      <c r="D188" s="474"/>
      <c r="E188" s="474"/>
      <c r="F188" s="474"/>
    </row>
    <row r="189" spans="1:6" x14ac:dyDescent="0.25">
      <c r="A189" s="69"/>
      <c r="B189" s="70"/>
      <c r="C189" s="70"/>
      <c r="D189" s="70"/>
      <c r="E189" s="70"/>
      <c r="F189" s="190"/>
    </row>
    <row r="190" spans="1:6" x14ac:dyDescent="0.25">
      <c r="A190" s="475" t="s">
        <v>370</v>
      </c>
      <c r="B190" s="475"/>
      <c r="C190" s="475"/>
      <c r="D190" s="475"/>
      <c r="E190" s="475"/>
      <c r="F190" s="475"/>
    </row>
    <row r="191" spans="1:6" x14ac:dyDescent="0.25">
      <c r="A191" s="79"/>
      <c r="B191" s="70"/>
      <c r="C191" s="70"/>
      <c r="D191" s="70"/>
      <c r="E191" s="70"/>
      <c r="F191" s="190"/>
    </row>
    <row r="192" spans="1:6" ht="15.75" thickBot="1" x14ac:dyDescent="0.3">
      <c r="A192" s="207"/>
      <c r="B192" s="72" t="s">
        <v>284</v>
      </c>
      <c r="C192" s="458" t="s">
        <v>254</v>
      </c>
      <c r="D192" s="458"/>
      <c r="E192" s="95" t="s">
        <v>285</v>
      </c>
      <c r="F192" s="191" t="s">
        <v>286</v>
      </c>
    </row>
    <row r="193" spans="1:6" ht="15" customHeight="1" x14ac:dyDescent="0.25">
      <c r="A193" s="84" t="s">
        <v>287</v>
      </c>
      <c r="B193" s="74" t="s">
        <v>261</v>
      </c>
      <c r="C193" s="464"/>
      <c r="D193" s="464"/>
      <c r="E193" s="460"/>
      <c r="F193" s="462">
        <v>200</v>
      </c>
    </row>
    <row r="194" spans="1:6" x14ac:dyDescent="0.25">
      <c r="A194" s="84" t="s">
        <v>288</v>
      </c>
      <c r="B194" s="92" t="s">
        <v>259</v>
      </c>
      <c r="C194" s="459"/>
      <c r="D194" s="459"/>
      <c r="E194" s="461"/>
      <c r="F194" s="463"/>
    </row>
    <row r="195" spans="1:6" x14ac:dyDescent="0.25">
      <c r="A195" s="70"/>
      <c r="B195" s="70"/>
      <c r="C195" s="70"/>
      <c r="D195" s="70"/>
      <c r="E195" s="70"/>
      <c r="F195" s="190"/>
    </row>
    <row r="196" spans="1:6" x14ac:dyDescent="0.25">
      <c r="A196" s="475" t="s">
        <v>371</v>
      </c>
      <c r="B196" s="475"/>
      <c r="C196" s="475"/>
      <c r="D196" s="475"/>
      <c r="E196" s="475"/>
      <c r="F196" s="475"/>
    </row>
    <row r="197" spans="1:6" x14ac:dyDescent="0.25">
      <c r="A197" s="70"/>
      <c r="B197" s="70"/>
      <c r="C197" s="70"/>
      <c r="D197" s="70"/>
      <c r="E197" s="70"/>
      <c r="F197" s="190"/>
    </row>
    <row r="198" spans="1:6" ht="15.75" thickBot="1" x14ac:dyDescent="0.3">
      <c r="A198" s="207"/>
      <c r="B198" s="72" t="s">
        <v>284</v>
      </c>
      <c r="C198" s="458" t="s">
        <v>254</v>
      </c>
      <c r="D198" s="458"/>
      <c r="E198" s="95" t="s">
        <v>285</v>
      </c>
      <c r="F198" s="191" t="s">
        <v>286</v>
      </c>
    </row>
    <row r="199" spans="1:6" x14ac:dyDescent="0.25">
      <c r="A199" s="84" t="s">
        <v>287</v>
      </c>
      <c r="B199" s="82" t="s">
        <v>266</v>
      </c>
      <c r="C199" s="459"/>
      <c r="D199" s="459"/>
      <c r="E199" s="460"/>
      <c r="F199" s="462">
        <v>11800</v>
      </c>
    </row>
    <row r="200" spans="1:6" x14ac:dyDescent="0.25">
      <c r="A200" s="84" t="s">
        <v>288</v>
      </c>
      <c r="B200" s="82" t="s">
        <v>259</v>
      </c>
      <c r="C200" s="459"/>
      <c r="D200" s="459"/>
      <c r="E200" s="461"/>
      <c r="F200" s="463"/>
    </row>
    <row r="202" spans="1:6" x14ac:dyDescent="0.25">
      <c r="A202" s="474" t="s">
        <v>304</v>
      </c>
      <c r="B202" s="474"/>
      <c r="C202" s="474"/>
      <c r="D202" s="474"/>
      <c r="E202" s="474"/>
      <c r="F202" s="474"/>
    </row>
    <row r="203" spans="1:6" x14ac:dyDescent="0.25">
      <c r="A203" s="69"/>
      <c r="B203" s="70"/>
      <c r="C203" s="70"/>
      <c r="D203" s="70"/>
      <c r="E203" s="70"/>
      <c r="F203" s="190"/>
    </row>
    <row r="204" spans="1:6" x14ac:dyDescent="0.25">
      <c r="A204" s="475" t="s">
        <v>531</v>
      </c>
      <c r="B204" s="475"/>
      <c r="C204" s="475"/>
      <c r="D204" s="475"/>
      <c r="E204" s="475"/>
      <c r="F204" s="475"/>
    </row>
    <row r="205" spans="1:6" x14ac:dyDescent="0.25">
      <c r="A205" s="79"/>
      <c r="B205" s="70"/>
      <c r="C205" s="70"/>
      <c r="D205" s="70"/>
      <c r="E205" s="70"/>
      <c r="F205" s="190"/>
    </row>
    <row r="206" spans="1:6" ht="15.75" thickBot="1" x14ac:dyDescent="0.3">
      <c r="A206" s="207"/>
      <c r="B206" s="72" t="s">
        <v>284</v>
      </c>
      <c r="C206" s="458" t="s">
        <v>254</v>
      </c>
      <c r="D206" s="458"/>
      <c r="E206" s="95" t="s">
        <v>285</v>
      </c>
      <c r="F206" s="191" t="s">
        <v>286</v>
      </c>
    </row>
    <row r="207" spans="1:6" x14ac:dyDescent="0.25">
      <c r="A207" s="84" t="s">
        <v>287</v>
      </c>
      <c r="B207" s="82" t="s">
        <v>260</v>
      </c>
      <c r="C207" s="459"/>
      <c r="D207" s="459"/>
      <c r="E207" s="460"/>
      <c r="F207" s="462">
        <v>60000</v>
      </c>
    </row>
    <row r="208" spans="1:6" x14ac:dyDescent="0.25">
      <c r="A208" s="84" t="s">
        <v>288</v>
      </c>
      <c r="B208" s="82" t="s">
        <v>272</v>
      </c>
      <c r="C208" s="459"/>
      <c r="D208" s="459"/>
      <c r="E208" s="461"/>
      <c r="F208" s="463"/>
    </row>
    <row r="209" spans="1:6" x14ac:dyDescent="0.25">
      <c r="A209" s="70"/>
      <c r="B209" s="70"/>
      <c r="C209" s="70"/>
      <c r="D209" s="70"/>
      <c r="E209" s="70"/>
      <c r="F209" s="190"/>
    </row>
    <row r="210" spans="1:6" x14ac:dyDescent="0.25">
      <c r="A210" s="474" t="s">
        <v>305</v>
      </c>
      <c r="B210" s="474"/>
      <c r="C210" s="474"/>
      <c r="D210" s="474"/>
      <c r="E210" s="474"/>
      <c r="F210" s="474"/>
    </row>
    <row r="211" spans="1:6" x14ac:dyDescent="0.25">
      <c r="A211" s="69"/>
      <c r="B211" s="70"/>
      <c r="C211" s="70"/>
      <c r="D211" s="70"/>
      <c r="E211" s="70"/>
      <c r="F211" s="190"/>
    </row>
    <row r="212" spans="1:6" x14ac:dyDescent="0.25">
      <c r="A212" s="475" t="s">
        <v>437</v>
      </c>
      <c r="B212" s="475"/>
      <c r="C212" s="475"/>
      <c r="D212" s="475"/>
      <c r="E212" s="475"/>
      <c r="F212" s="475"/>
    </row>
    <row r="213" spans="1:6" x14ac:dyDescent="0.25">
      <c r="A213" s="79"/>
      <c r="B213" s="70"/>
      <c r="C213" s="70"/>
      <c r="D213" s="70"/>
      <c r="E213" s="70"/>
      <c r="F213" s="190"/>
    </row>
    <row r="214" spans="1:6" ht="15.75" thickBot="1" x14ac:dyDescent="0.3">
      <c r="A214" s="207"/>
      <c r="B214" s="72" t="s">
        <v>284</v>
      </c>
      <c r="C214" s="458" t="s">
        <v>254</v>
      </c>
      <c r="D214" s="458"/>
      <c r="E214" s="95" t="s">
        <v>285</v>
      </c>
      <c r="F214" s="191" t="s">
        <v>286</v>
      </c>
    </row>
    <row r="215" spans="1:6" x14ac:dyDescent="0.25">
      <c r="A215" s="84" t="s">
        <v>287</v>
      </c>
      <c r="B215" s="82" t="s">
        <v>260</v>
      </c>
      <c r="C215" s="459"/>
      <c r="D215" s="459"/>
      <c r="E215" s="460"/>
      <c r="F215" s="462">
        <v>10000</v>
      </c>
    </row>
    <row r="216" spans="1:6" x14ac:dyDescent="0.25">
      <c r="A216" s="84" t="s">
        <v>288</v>
      </c>
      <c r="B216" s="74" t="s">
        <v>273</v>
      </c>
      <c r="C216" s="459"/>
      <c r="D216" s="459"/>
      <c r="E216" s="461"/>
      <c r="F216" s="463"/>
    </row>
    <row r="218" spans="1:6" x14ac:dyDescent="0.25">
      <c r="A218" s="474" t="s">
        <v>306</v>
      </c>
      <c r="B218" s="474"/>
      <c r="C218" s="474"/>
      <c r="D218" s="474"/>
      <c r="E218" s="474"/>
      <c r="F218" s="474"/>
    </row>
    <row r="219" spans="1:6" x14ac:dyDescent="0.25">
      <c r="A219" s="69"/>
      <c r="B219" s="70"/>
      <c r="C219" s="70"/>
      <c r="D219" s="70"/>
      <c r="E219" s="70"/>
      <c r="F219" s="190"/>
    </row>
    <row r="220" spans="1:6" x14ac:dyDescent="0.25">
      <c r="A220" s="475" t="s">
        <v>532</v>
      </c>
      <c r="B220" s="475"/>
      <c r="C220" s="475"/>
      <c r="D220" s="475"/>
      <c r="E220" s="475"/>
      <c r="F220" s="475"/>
    </row>
    <row r="221" spans="1:6" x14ac:dyDescent="0.25">
      <c r="A221" s="79"/>
      <c r="B221" s="70"/>
      <c r="C221" s="70"/>
      <c r="D221" s="70"/>
      <c r="E221" s="70"/>
      <c r="F221" s="190"/>
    </row>
    <row r="222" spans="1:6" ht="15.75" thickBot="1" x14ac:dyDescent="0.3">
      <c r="A222" s="207"/>
      <c r="B222" s="72" t="s">
        <v>284</v>
      </c>
      <c r="C222" s="458" t="s">
        <v>254</v>
      </c>
      <c r="D222" s="458"/>
      <c r="E222" s="95" t="s">
        <v>285</v>
      </c>
      <c r="F222" s="191" t="s">
        <v>286</v>
      </c>
    </row>
    <row r="223" spans="1:6" x14ac:dyDescent="0.25">
      <c r="A223" s="93" t="s">
        <v>287</v>
      </c>
      <c r="B223" s="74" t="s">
        <v>269</v>
      </c>
      <c r="C223" s="464"/>
      <c r="D223" s="464"/>
      <c r="E223" s="460"/>
      <c r="F223" s="462">
        <v>5000</v>
      </c>
    </row>
    <row r="224" spans="1:6" x14ac:dyDescent="0.25">
      <c r="A224" s="93" t="s">
        <v>288</v>
      </c>
      <c r="B224" s="82" t="s">
        <v>260</v>
      </c>
      <c r="C224" s="459"/>
      <c r="D224" s="459"/>
      <c r="E224" s="461"/>
      <c r="F224" s="463"/>
    </row>
    <row r="226" spans="1:6" x14ac:dyDescent="0.25">
      <c r="A226" s="474" t="s">
        <v>307</v>
      </c>
      <c r="B226" s="474"/>
      <c r="C226" s="474"/>
      <c r="D226" s="474"/>
      <c r="E226" s="474"/>
      <c r="F226" s="474"/>
    </row>
    <row r="227" spans="1:6" x14ac:dyDescent="0.25">
      <c r="A227" s="69"/>
      <c r="B227" s="70"/>
      <c r="C227" s="70"/>
      <c r="D227" s="70"/>
      <c r="E227" s="70"/>
      <c r="F227" s="190"/>
    </row>
    <row r="228" spans="1:6" x14ac:dyDescent="0.25">
      <c r="A228" s="475" t="s">
        <v>533</v>
      </c>
      <c r="B228" s="475"/>
      <c r="C228" s="475"/>
      <c r="D228" s="475"/>
      <c r="E228" s="475"/>
      <c r="F228" s="475"/>
    </row>
    <row r="229" spans="1:6" x14ac:dyDescent="0.25">
      <c r="A229" s="79"/>
      <c r="B229" s="70"/>
      <c r="C229" s="70"/>
      <c r="D229" s="70"/>
      <c r="E229" s="70"/>
      <c r="F229" s="190"/>
    </row>
    <row r="230" spans="1:6" ht="15.75" thickBot="1" x14ac:dyDescent="0.3">
      <c r="A230" s="207"/>
      <c r="B230" s="72" t="s">
        <v>284</v>
      </c>
      <c r="C230" s="458" t="s">
        <v>254</v>
      </c>
      <c r="D230" s="458"/>
      <c r="E230" s="95" t="s">
        <v>285</v>
      </c>
      <c r="F230" s="191" t="s">
        <v>286</v>
      </c>
    </row>
    <row r="231" spans="1:6" x14ac:dyDescent="0.25">
      <c r="A231" s="84" t="s">
        <v>287</v>
      </c>
      <c r="B231" s="82" t="s">
        <v>256</v>
      </c>
      <c r="C231" s="459"/>
      <c r="D231" s="459"/>
      <c r="E231" s="460"/>
      <c r="F231" s="462">
        <v>2000</v>
      </c>
    </row>
    <row r="232" spans="1:6" x14ac:dyDescent="0.25">
      <c r="A232" s="84" t="s">
        <v>288</v>
      </c>
      <c r="B232" s="82" t="s">
        <v>265</v>
      </c>
      <c r="C232" s="459"/>
      <c r="D232" s="459"/>
      <c r="E232" s="461"/>
      <c r="F232" s="463"/>
    </row>
    <row r="234" spans="1:6" ht="15.75" thickBot="1" x14ac:dyDescent="0.3">
      <c r="A234" s="207"/>
      <c r="B234" s="72" t="s">
        <v>284</v>
      </c>
      <c r="C234" s="458" t="s">
        <v>254</v>
      </c>
      <c r="D234" s="458"/>
      <c r="E234" s="95" t="s">
        <v>285</v>
      </c>
      <c r="F234" s="191" t="s">
        <v>286</v>
      </c>
    </row>
    <row r="235" spans="1:6" x14ac:dyDescent="0.25">
      <c r="A235" s="84" t="s">
        <v>287</v>
      </c>
      <c r="B235" s="78" t="s">
        <v>278</v>
      </c>
      <c r="C235" s="459"/>
      <c r="D235" s="459"/>
      <c r="E235" s="460"/>
      <c r="F235" s="462">
        <v>2000</v>
      </c>
    </row>
    <row r="236" spans="1:6" x14ac:dyDescent="0.25">
      <c r="A236" s="84" t="s">
        <v>288</v>
      </c>
      <c r="B236" s="78" t="s">
        <v>279</v>
      </c>
      <c r="C236" s="459"/>
      <c r="D236" s="459"/>
      <c r="E236" s="461"/>
      <c r="F236" s="463"/>
    </row>
    <row r="238" spans="1:6" ht="15.75" thickBot="1" x14ac:dyDescent="0.3">
      <c r="A238" s="207"/>
      <c r="B238" s="72" t="s">
        <v>284</v>
      </c>
      <c r="C238" s="458" t="s">
        <v>254</v>
      </c>
      <c r="D238" s="458"/>
      <c r="E238" s="95" t="s">
        <v>285</v>
      </c>
      <c r="F238" s="191" t="s">
        <v>286</v>
      </c>
    </row>
    <row r="239" spans="1:6" x14ac:dyDescent="0.25">
      <c r="A239" s="84" t="s">
        <v>287</v>
      </c>
      <c r="B239" s="78" t="s">
        <v>279</v>
      </c>
      <c r="C239" s="459"/>
      <c r="D239" s="459"/>
      <c r="E239" s="460"/>
      <c r="F239" s="462">
        <v>2000</v>
      </c>
    </row>
    <row r="240" spans="1:6" x14ac:dyDescent="0.25">
      <c r="A240" s="84" t="s">
        <v>288</v>
      </c>
      <c r="B240" s="78" t="s">
        <v>325</v>
      </c>
      <c r="C240" s="459"/>
      <c r="D240" s="459"/>
      <c r="E240" s="461"/>
      <c r="F240" s="463"/>
    </row>
    <row r="242" spans="1:6" x14ac:dyDescent="0.25">
      <c r="A242" s="475" t="s">
        <v>534</v>
      </c>
      <c r="B242" s="475"/>
      <c r="C242" s="475"/>
      <c r="D242" s="475"/>
      <c r="E242" s="475"/>
      <c r="F242" s="475"/>
    </row>
    <row r="243" spans="1:6" x14ac:dyDescent="0.25">
      <c r="A243" s="79"/>
      <c r="B243" s="70"/>
      <c r="C243" s="70"/>
      <c r="D243" s="70"/>
      <c r="E243" s="70"/>
      <c r="F243" s="190"/>
    </row>
    <row r="244" spans="1:6" ht="15.75" thickBot="1" x14ac:dyDescent="0.3">
      <c r="A244" s="207"/>
      <c r="B244" s="72" t="s">
        <v>284</v>
      </c>
      <c r="C244" s="458" t="s">
        <v>254</v>
      </c>
      <c r="D244" s="458"/>
      <c r="E244" s="95" t="s">
        <v>285</v>
      </c>
      <c r="F244" s="191" t="s">
        <v>286</v>
      </c>
    </row>
    <row r="245" spans="1:6" x14ac:dyDescent="0.25">
      <c r="A245" s="84" t="s">
        <v>287</v>
      </c>
      <c r="B245" s="82" t="s">
        <v>265</v>
      </c>
      <c r="C245" s="459"/>
      <c r="D245" s="459"/>
      <c r="E245" s="460"/>
      <c r="F245" s="462">
        <v>700</v>
      </c>
    </row>
    <row r="246" spans="1:6" x14ac:dyDescent="0.25">
      <c r="A246" s="84" t="s">
        <v>288</v>
      </c>
      <c r="B246" s="82" t="s">
        <v>308</v>
      </c>
      <c r="C246" s="459"/>
      <c r="D246" s="459"/>
      <c r="E246" s="461"/>
      <c r="F246" s="463"/>
    </row>
    <row r="248" spans="1:6" ht="15.75" thickBot="1" x14ac:dyDescent="0.3">
      <c r="A248" s="207"/>
      <c r="B248" s="72" t="s">
        <v>284</v>
      </c>
      <c r="C248" s="458" t="s">
        <v>254</v>
      </c>
      <c r="D248" s="458"/>
      <c r="E248" s="95" t="s">
        <v>285</v>
      </c>
      <c r="F248" s="191" t="s">
        <v>286</v>
      </c>
    </row>
    <row r="249" spans="1:6" x14ac:dyDescent="0.25">
      <c r="A249" s="84" t="s">
        <v>287</v>
      </c>
      <c r="B249" s="78" t="s">
        <v>297</v>
      </c>
      <c r="C249" s="459"/>
      <c r="D249" s="459"/>
      <c r="E249" s="460"/>
      <c r="F249" s="462">
        <v>700</v>
      </c>
    </row>
    <row r="250" spans="1:6" x14ac:dyDescent="0.25">
      <c r="A250" s="84" t="s">
        <v>288</v>
      </c>
      <c r="B250" s="78" t="s">
        <v>300</v>
      </c>
      <c r="C250" s="459"/>
      <c r="D250" s="459"/>
      <c r="E250" s="461"/>
      <c r="F250" s="463"/>
    </row>
    <row r="252" spans="1:6" x14ac:dyDescent="0.25">
      <c r="A252" s="474" t="s">
        <v>309</v>
      </c>
      <c r="B252" s="474"/>
      <c r="C252" s="474"/>
      <c r="D252" s="474"/>
      <c r="E252" s="474"/>
      <c r="F252" s="474"/>
    </row>
    <row r="253" spans="1:6" x14ac:dyDescent="0.25">
      <c r="A253" s="206"/>
      <c r="B253" s="206"/>
      <c r="C253" s="206"/>
      <c r="D253" s="206"/>
      <c r="E253" s="206"/>
      <c r="F253" s="192"/>
    </row>
    <row r="254" spans="1:6" x14ac:dyDescent="0.25">
      <c r="A254" s="475" t="s">
        <v>436</v>
      </c>
      <c r="B254" s="475"/>
      <c r="C254" s="475"/>
      <c r="D254" s="475"/>
      <c r="E254" s="475"/>
      <c r="F254" s="475"/>
    </row>
    <row r="255" spans="1:6" x14ac:dyDescent="0.25">
      <c r="A255" s="206"/>
      <c r="B255" s="206"/>
      <c r="C255" s="206"/>
      <c r="D255" s="206"/>
      <c r="E255" s="206"/>
      <c r="F255" s="192"/>
    </row>
    <row r="256" spans="1:6" x14ac:dyDescent="0.25">
      <c r="A256" s="206"/>
      <c r="B256" s="206" t="s">
        <v>310</v>
      </c>
      <c r="C256" s="206"/>
      <c r="D256" s="206"/>
      <c r="E256" s="206"/>
      <c r="F256" s="192"/>
    </row>
    <row r="257" spans="1:6" ht="6.75" customHeight="1" x14ac:dyDescent="0.25">
      <c r="A257" s="69"/>
      <c r="B257" s="70"/>
      <c r="C257" s="70"/>
      <c r="D257" s="70"/>
      <c r="E257" s="70"/>
      <c r="F257" s="190"/>
    </row>
    <row r="258" spans="1:6" ht="15.75" thickBot="1" x14ac:dyDescent="0.3">
      <c r="A258" s="207"/>
      <c r="B258" s="72" t="s">
        <v>284</v>
      </c>
      <c r="C258" s="458" t="s">
        <v>254</v>
      </c>
      <c r="D258" s="458"/>
      <c r="E258" s="95" t="s">
        <v>285</v>
      </c>
      <c r="F258" s="191" t="s">
        <v>286</v>
      </c>
    </row>
    <row r="259" spans="1:6" x14ac:dyDescent="0.25">
      <c r="A259" s="84" t="s">
        <v>287</v>
      </c>
      <c r="B259" s="78" t="s">
        <v>623</v>
      </c>
      <c r="C259" s="478"/>
      <c r="D259" s="479"/>
      <c r="E259" s="460"/>
      <c r="F259" s="462">
        <v>3000</v>
      </c>
    </row>
    <row r="260" spans="1:6" x14ac:dyDescent="0.25">
      <c r="A260" s="84" t="s">
        <v>288</v>
      </c>
      <c r="B260" s="78" t="s">
        <v>280</v>
      </c>
      <c r="C260" s="480"/>
      <c r="D260" s="481"/>
      <c r="E260" s="461"/>
      <c r="F260" s="463"/>
    </row>
    <row r="261" spans="1:6" x14ac:dyDescent="0.25">
      <c r="A261" s="84"/>
      <c r="B261" s="78"/>
      <c r="C261" s="96"/>
      <c r="D261" s="96"/>
      <c r="E261" s="97"/>
      <c r="F261" s="192"/>
    </row>
    <row r="262" spans="1:6" x14ac:dyDescent="0.25">
      <c r="A262" s="84"/>
      <c r="B262" s="206" t="s">
        <v>422</v>
      </c>
      <c r="C262" s="96"/>
      <c r="D262" s="96"/>
      <c r="E262" s="97"/>
      <c r="F262" s="192"/>
    </row>
    <row r="263" spans="1:6" x14ac:dyDescent="0.25">
      <c r="A263" s="84"/>
      <c r="B263" s="78" t="s">
        <v>363</v>
      </c>
      <c r="C263" s="96"/>
      <c r="D263" s="96"/>
      <c r="E263" s="97"/>
      <c r="F263" s="192"/>
    </row>
    <row r="264" spans="1:6" x14ac:dyDescent="0.25">
      <c r="A264" s="69"/>
      <c r="B264" s="70"/>
      <c r="C264" s="70"/>
      <c r="D264" s="70"/>
      <c r="E264" s="70"/>
      <c r="F264" s="190"/>
    </row>
    <row r="265" spans="1:6" x14ac:dyDescent="0.25">
      <c r="A265" s="475" t="s">
        <v>435</v>
      </c>
      <c r="B265" s="475"/>
      <c r="C265" s="475"/>
      <c r="D265" s="475"/>
      <c r="E265" s="475"/>
      <c r="F265" s="475"/>
    </row>
    <row r="266" spans="1:6" x14ac:dyDescent="0.25">
      <c r="A266" s="206"/>
      <c r="B266" s="206"/>
      <c r="C266" s="206"/>
      <c r="D266" s="206"/>
      <c r="E266" s="206"/>
      <c r="F266" s="192"/>
    </row>
    <row r="267" spans="1:6" x14ac:dyDescent="0.25">
      <c r="A267" s="206"/>
      <c r="B267" s="206" t="s">
        <v>310</v>
      </c>
      <c r="C267" s="206"/>
      <c r="D267" s="206"/>
      <c r="E267" s="206"/>
      <c r="F267" s="192"/>
    </row>
    <row r="268" spans="1:6" ht="5.25" customHeight="1" x14ac:dyDescent="0.25">
      <c r="A268" s="69"/>
      <c r="B268" s="70"/>
      <c r="C268" s="70"/>
      <c r="D268" s="70"/>
      <c r="E268" s="70"/>
      <c r="F268" s="190"/>
    </row>
    <row r="269" spans="1:6" ht="15.75" thickBot="1" x14ac:dyDescent="0.3">
      <c r="A269" s="207"/>
      <c r="B269" s="72" t="s">
        <v>284</v>
      </c>
      <c r="C269" s="458" t="s">
        <v>254</v>
      </c>
      <c r="D269" s="458"/>
      <c r="E269" s="95" t="s">
        <v>285</v>
      </c>
      <c r="F269" s="191" t="s">
        <v>286</v>
      </c>
    </row>
    <row r="270" spans="1:6" x14ac:dyDescent="0.25">
      <c r="A270" s="84" t="s">
        <v>287</v>
      </c>
      <c r="B270" s="78" t="s">
        <v>280</v>
      </c>
      <c r="C270" s="478"/>
      <c r="D270" s="479"/>
      <c r="E270" s="460"/>
      <c r="F270" s="462">
        <v>3000</v>
      </c>
    </row>
    <row r="271" spans="1:6" x14ac:dyDescent="0.25">
      <c r="A271" s="84" t="s">
        <v>288</v>
      </c>
      <c r="B271" s="78" t="s">
        <v>281</v>
      </c>
      <c r="C271" s="480"/>
      <c r="D271" s="481"/>
      <c r="E271" s="461"/>
      <c r="F271" s="463"/>
    </row>
    <row r="272" spans="1:6" x14ac:dyDescent="0.25">
      <c r="A272" s="84"/>
      <c r="B272" s="78"/>
      <c r="C272" s="96"/>
      <c r="D272" s="96"/>
      <c r="E272" s="97"/>
      <c r="F272" s="192"/>
    </row>
    <row r="273" spans="1:6" x14ac:dyDescent="0.25">
      <c r="A273" s="84"/>
      <c r="B273" s="206" t="s">
        <v>422</v>
      </c>
      <c r="C273" s="96"/>
      <c r="D273" s="96"/>
      <c r="E273" s="97"/>
      <c r="F273" s="192"/>
    </row>
    <row r="274" spans="1:6" ht="6" customHeight="1" x14ac:dyDescent="0.25">
      <c r="A274" s="84"/>
      <c r="B274" s="78"/>
      <c r="C274" s="96"/>
      <c r="D274" s="96"/>
      <c r="E274" s="97"/>
      <c r="F274" s="192"/>
    </row>
    <row r="275" spans="1:6" ht="15.75" thickBot="1" x14ac:dyDescent="0.3">
      <c r="A275" s="207"/>
      <c r="B275" s="72" t="s">
        <v>284</v>
      </c>
      <c r="C275" s="458" t="s">
        <v>254</v>
      </c>
      <c r="D275" s="458"/>
      <c r="E275" s="95" t="s">
        <v>285</v>
      </c>
      <c r="F275" s="191" t="s">
        <v>286</v>
      </c>
    </row>
    <row r="276" spans="1:6" x14ac:dyDescent="0.25">
      <c r="A276" s="84" t="s">
        <v>287</v>
      </c>
      <c r="B276" s="78" t="s">
        <v>624</v>
      </c>
      <c r="C276" s="478"/>
      <c r="D276" s="479"/>
      <c r="E276" s="460"/>
      <c r="F276" s="462">
        <v>3000</v>
      </c>
    </row>
    <row r="277" spans="1:6" x14ac:dyDescent="0.25">
      <c r="A277" s="84" t="s">
        <v>288</v>
      </c>
      <c r="B277" s="78" t="s">
        <v>312</v>
      </c>
      <c r="C277" s="480"/>
      <c r="D277" s="481"/>
      <c r="E277" s="461"/>
      <c r="F277" s="463"/>
    </row>
    <row r="278" spans="1:6" x14ac:dyDescent="0.25">
      <c r="A278" s="84"/>
      <c r="B278" s="78"/>
      <c r="C278" s="96"/>
      <c r="D278" s="96"/>
      <c r="E278" s="97"/>
      <c r="F278" s="192"/>
    </row>
    <row r="279" spans="1:6" x14ac:dyDescent="0.25">
      <c r="A279" s="475" t="s">
        <v>313</v>
      </c>
      <c r="B279" s="475"/>
      <c r="C279" s="475"/>
      <c r="D279" s="475"/>
      <c r="E279" s="475"/>
      <c r="F279" s="475"/>
    </row>
    <row r="280" spans="1:6" x14ac:dyDescent="0.25">
      <c r="A280" s="206"/>
      <c r="B280" s="206"/>
      <c r="C280" s="206"/>
      <c r="D280" s="206"/>
      <c r="E280" s="206"/>
      <c r="F280" s="192"/>
    </row>
    <row r="281" spans="1:6" x14ac:dyDescent="0.25">
      <c r="A281" s="206"/>
      <c r="B281" s="206" t="s">
        <v>372</v>
      </c>
      <c r="C281" s="206"/>
      <c r="D281" s="206"/>
      <c r="E281" s="206"/>
      <c r="F281" s="192"/>
    </row>
    <row r="282" spans="1:6" ht="6" customHeight="1" x14ac:dyDescent="0.25">
      <c r="A282" s="69"/>
      <c r="B282" s="70"/>
      <c r="C282" s="75"/>
      <c r="D282" s="75"/>
      <c r="E282" s="70"/>
      <c r="F282" s="190"/>
    </row>
    <row r="283" spans="1:6" ht="15.75" thickBot="1" x14ac:dyDescent="0.3">
      <c r="A283" s="207"/>
      <c r="B283" s="72" t="s">
        <v>284</v>
      </c>
      <c r="C283" s="458" t="s">
        <v>254</v>
      </c>
      <c r="D283" s="458"/>
      <c r="E283" s="95" t="s">
        <v>285</v>
      </c>
      <c r="F283" s="191" t="s">
        <v>286</v>
      </c>
    </row>
    <row r="284" spans="1:6" x14ac:dyDescent="0.25">
      <c r="A284" s="84" t="s">
        <v>287</v>
      </c>
      <c r="B284" s="74" t="s">
        <v>535</v>
      </c>
      <c r="C284" s="478"/>
      <c r="D284" s="479"/>
      <c r="E284" s="460"/>
      <c r="F284" s="462">
        <v>3000</v>
      </c>
    </row>
    <row r="285" spans="1:6" x14ac:dyDescent="0.25">
      <c r="A285" s="84" t="s">
        <v>288</v>
      </c>
      <c r="B285" s="74" t="s">
        <v>603</v>
      </c>
      <c r="C285" s="464"/>
      <c r="D285" s="464"/>
      <c r="E285" s="461"/>
      <c r="F285" s="463"/>
    </row>
    <row r="286" spans="1:6" x14ac:dyDescent="0.25">
      <c r="A286" s="84"/>
      <c r="B286" s="98"/>
      <c r="C286" s="99"/>
      <c r="D286" s="99"/>
      <c r="E286" s="100"/>
      <c r="F286" s="192"/>
    </row>
    <row r="287" spans="1:6" x14ac:dyDescent="0.25">
      <c r="A287" s="84"/>
      <c r="B287" s="206" t="s">
        <v>422</v>
      </c>
      <c r="C287" s="99"/>
      <c r="D287" s="99"/>
      <c r="E287" s="100"/>
      <c r="F287" s="192"/>
    </row>
    <row r="288" spans="1:6" ht="3.75" customHeight="1" x14ac:dyDescent="0.25">
      <c r="A288" s="84"/>
      <c r="B288" s="206"/>
      <c r="C288" s="99"/>
      <c r="D288" s="99"/>
      <c r="E288" s="100"/>
      <c r="F288" s="192"/>
    </row>
    <row r="289" spans="1:6" ht="15.75" thickBot="1" x14ac:dyDescent="0.3">
      <c r="A289" s="207"/>
      <c r="B289" s="72" t="s">
        <v>284</v>
      </c>
      <c r="C289" s="458" t="s">
        <v>254</v>
      </c>
      <c r="D289" s="458"/>
      <c r="E289" s="95" t="s">
        <v>285</v>
      </c>
      <c r="F289" s="191" t="s">
        <v>286</v>
      </c>
    </row>
    <row r="290" spans="1:6" x14ac:dyDescent="0.25">
      <c r="A290" s="84" t="s">
        <v>287</v>
      </c>
      <c r="B290" s="78" t="s">
        <v>258</v>
      </c>
      <c r="C290" s="478"/>
      <c r="D290" s="479"/>
      <c r="E290" s="460"/>
      <c r="F290" s="462">
        <v>3000</v>
      </c>
    </row>
    <row r="291" spans="1:6" x14ac:dyDescent="0.25">
      <c r="A291" s="84" t="s">
        <v>288</v>
      </c>
      <c r="B291" s="74" t="s">
        <v>535</v>
      </c>
      <c r="C291" s="464"/>
      <c r="D291" s="464"/>
      <c r="E291" s="461"/>
      <c r="F291" s="463"/>
    </row>
    <row r="292" spans="1:6" x14ac:dyDescent="0.25">
      <c r="A292" s="84"/>
      <c r="B292" s="206"/>
      <c r="C292" s="99"/>
      <c r="D292" s="99"/>
      <c r="E292" s="100"/>
      <c r="F292" s="192"/>
    </row>
    <row r="293" spans="1:6" ht="15.75" thickBot="1" x14ac:dyDescent="0.3">
      <c r="A293" s="101"/>
      <c r="B293" s="72" t="s">
        <v>284</v>
      </c>
      <c r="C293" s="458" t="s">
        <v>254</v>
      </c>
      <c r="D293" s="458"/>
      <c r="E293" s="95" t="s">
        <v>285</v>
      </c>
      <c r="F293" s="191" t="s">
        <v>286</v>
      </c>
    </row>
    <row r="294" spans="1:6" x14ac:dyDescent="0.25">
      <c r="A294" s="84" t="s">
        <v>287</v>
      </c>
      <c r="B294" s="78" t="s">
        <v>312</v>
      </c>
      <c r="C294" s="480"/>
      <c r="D294" s="481"/>
      <c r="E294" s="460"/>
      <c r="F294" s="462">
        <v>3000</v>
      </c>
    </row>
    <row r="295" spans="1:6" x14ac:dyDescent="0.25">
      <c r="A295" s="84" t="s">
        <v>288</v>
      </c>
      <c r="B295" s="78" t="s">
        <v>314</v>
      </c>
      <c r="C295" s="480"/>
      <c r="D295" s="481"/>
      <c r="E295" s="461"/>
      <c r="F295" s="463"/>
    </row>
    <row r="296" spans="1:6" x14ac:dyDescent="0.25">
      <c r="A296" s="69"/>
      <c r="B296" s="75"/>
      <c r="C296" s="102"/>
      <c r="D296" s="102"/>
      <c r="E296" s="69"/>
      <c r="F296" s="190"/>
    </row>
    <row r="297" spans="1:6" x14ac:dyDescent="0.25">
      <c r="A297" s="474" t="s">
        <v>315</v>
      </c>
      <c r="B297" s="474"/>
      <c r="C297" s="474"/>
      <c r="D297" s="474"/>
      <c r="E297" s="474"/>
      <c r="F297" s="474"/>
    </row>
    <row r="298" spans="1:6" x14ac:dyDescent="0.25">
      <c r="A298" s="79"/>
      <c r="B298" s="70"/>
      <c r="C298" s="70"/>
      <c r="D298" s="70"/>
      <c r="E298" s="70"/>
      <c r="F298" s="190"/>
    </row>
    <row r="299" spans="1:6" x14ac:dyDescent="0.25">
      <c r="A299" s="475" t="s">
        <v>316</v>
      </c>
      <c r="B299" s="475"/>
      <c r="C299" s="475"/>
      <c r="D299" s="475"/>
      <c r="E299" s="475"/>
      <c r="F299" s="475"/>
    </row>
    <row r="300" spans="1:6" x14ac:dyDescent="0.25">
      <c r="A300" s="79"/>
      <c r="B300" s="70"/>
      <c r="C300" s="70"/>
      <c r="D300" s="70"/>
      <c r="E300" s="70"/>
      <c r="F300" s="190"/>
    </row>
    <row r="301" spans="1:6" ht="15.75" thickBot="1" x14ac:dyDescent="0.3">
      <c r="A301" s="207"/>
      <c r="B301" s="72" t="s">
        <v>284</v>
      </c>
      <c r="C301" s="458" t="s">
        <v>254</v>
      </c>
      <c r="D301" s="458"/>
      <c r="E301" s="95" t="s">
        <v>285</v>
      </c>
      <c r="F301" s="191" t="s">
        <v>286</v>
      </c>
    </row>
    <row r="302" spans="1:6" x14ac:dyDescent="0.25">
      <c r="A302" s="84" t="s">
        <v>287</v>
      </c>
      <c r="B302" s="78" t="s">
        <v>373</v>
      </c>
      <c r="C302" s="478"/>
      <c r="D302" s="482"/>
      <c r="E302" s="483"/>
      <c r="F302" s="208">
        <v>1000</v>
      </c>
    </row>
    <row r="303" spans="1:6" x14ac:dyDescent="0.25">
      <c r="A303" s="84" t="s">
        <v>288</v>
      </c>
      <c r="B303" s="78" t="s">
        <v>614</v>
      </c>
      <c r="C303" s="480"/>
      <c r="D303" s="481"/>
      <c r="E303" s="484"/>
      <c r="F303" s="196">
        <v>100</v>
      </c>
    </row>
    <row r="304" spans="1:6" x14ac:dyDescent="0.25">
      <c r="A304" s="84" t="s">
        <v>288</v>
      </c>
      <c r="B304" s="78" t="s">
        <v>607</v>
      </c>
      <c r="C304" s="485"/>
      <c r="D304" s="486"/>
      <c r="E304" s="461"/>
      <c r="F304" s="209">
        <v>900</v>
      </c>
    </row>
    <row r="305" spans="1:6" x14ac:dyDescent="0.25">
      <c r="A305" s="79"/>
      <c r="B305" s="70"/>
      <c r="C305" s="70"/>
      <c r="D305" s="70"/>
      <c r="E305" s="70"/>
      <c r="F305" s="190"/>
    </row>
    <row r="306" spans="1:6" x14ac:dyDescent="0.25">
      <c r="A306" s="475" t="s">
        <v>318</v>
      </c>
      <c r="B306" s="475"/>
      <c r="C306" s="475"/>
      <c r="D306" s="475"/>
      <c r="E306" s="475"/>
      <c r="F306" s="475"/>
    </row>
    <row r="307" spans="1:6" x14ac:dyDescent="0.25">
      <c r="A307" s="79"/>
      <c r="B307" s="70"/>
      <c r="C307" s="70"/>
      <c r="D307" s="70"/>
      <c r="E307" s="70"/>
      <c r="F307" s="190"/>
    </row>
    <row r="308" spans="1:6" ht="15.75" thickBot="1" x14ac:dyDescent="0.3">
      <c r="A308" s="207"/>
      <c r="B308" s="72" t="s">
        <v>284</v>
      </c>
      <c r="C308" s="458" t="s">
        <v>254</v>
      </c>
      <c r="D308" s="458"/>
      <c r="E308" s="95" t="s">
        <v>285</v>
      </c>
      <c r="F308" s="191" t="s">
        <v>286</v>
      </c>
    </row>
    <row r="309" spans="1:6" ht="15" customHeight="1" x14ac:dyDescent="0.25">
      <c r="A309" s="84" t="s">
        <v>287</v>
      </c>
      <c r="B309" s="78" t="s">
        <v>609</v>
      </c>
      <c r="C309" s="459"/>
      <c r="D309" s="459"/>
      <c r="E309" s="460"/>
      <c r="F309" s="462">
        <v>100</v>
      </c>
    </row>
    <row r="310" spans="1:6" ht="15" customHeight="1" x14ac:dyDescent="0.25">
      <c r="A310" s="84" t="s">
        <v>288</v>
      </c>
      <c r="B310" s="78" t="s">
        <v>610</v>
      </c>
      <c r="C310" s="459"/>
      <c r="D310" s="459"/>
      <c r="E310" s="461"/>
      <c r="F310" s="463"/>
    </row>
    <row r="311" spans="1:6" x14ac:dyDescent="0.25">
      <c r="A311" s="79"/>
      <c r="B311" s="70"/>
      <c r="C311" s="70"/>
      <c r="D311" s="70"/>
      <c r="E311" s="70"/>
      <c r="F311" s="190"/>
    </row>
    <row r="312" spans="1:6" x14ac:dyDescent="0.25">
      <c r="A312" s="79"/>
      <c r="B312" s="76" t="s">
        <v>360</v>
      </c>
      <c r="C312" s="464"/>
      <c r="D312" s="464"/>
      <c r="E312" s="70"/>
      <c r="F312" s="190"/>
    </row>
    <row r="313" spans="1:6" x14ac:dyDescent="0.25">
      <c r="A313" s="79"/>
      <c r="B313" s="70"/>
      <c r="C313" s="70"/>
      <c r="D313" s="70"/>
      <c r="E313" s="70"/>
      <c r="F313" s="190"/>
    </row>
    <row r="314" spans="1:6" ht="15.75" thickBot="1" x14ac:dyDescent="0.3">
      <c r="A314" s="207"/>
      <c r="B314" s="72" t="s">
        <v>284</v>
      </c>
      <c r="C314" s="458" t="s">
        <v>254</v>
      </c>
      <c r="D314" s="458"/>
      <c r="E314" s="95" t="s">
        <v>285</v>
      </c>
      <c r="F314" s="191" t="s">
        <v>286</v>
      </c>
    </row>
    <row r="315" spans="1:6" x14ac:dyDescent="0.25">
      <c r="A315" s="84" t="s">
        <v>287</v>
      </c>
      <c r="B315" s="78" t="s">
        <v>610</v>
      </c>
      <c r="C315" s="459"/>
      <c r="D315" s="459"/>
      <c r="E315" s="460"/>
      <c r="F315" s="462">
        <v>100</v>
      </c>
    </row>
    <row r="316" spans="1:6" x14ac:dyDescent="0.25">
      <c r="A316" s="84" t="s">
        <v>288</v>
      </c>
      <c r="B316" s="78" t="s">
        <v>611</v>
      </c>
      <c r="C316" s="459"/>
      <c r="D316" s="459"/>
      <c r="E316" s="461"/>
      <c r="F316" s="463"/>
    </row>
    <row r="317" spans="1:6" x14ac:dyDescent="0.25">
      <c r="A317" s="79"/>
      <c r="B317" s="70"/>
      <c r="C317" s="70"/>
      <c r="D317" s="70"/>
      <c r="E317" s="70"/>
      <c r="F317" s="190"/>
    </row>
    <row r="318" spans="1:6" ht="15.75" thickBot="1" x14ac:dyDescent="0.3">
      <c r="A318" s="207"/>
      <c r="B318" s="72" t="s">
        <v>284</v>
      </c>
      <c r="C318" s="458" t="s">
        <v>254</v>
      </c>
      <c r="D318" s="458"/>
      <c r="E318" s="95" t="s">
        <v>285</v>
      </c>
      <c r="F318" s="191" t="s">
        <v>286</v>
      </c>
    </row>
    <row r="319" spans="1:6" x14ac:dyDescent="0.25">
      <c r="A319" s="84" t="s">
        <v>287</v>
      </c>
      <c r="B319" s="78" t="s">
        <v>295</v>
      </c>
      <c r="C319" s="459"/>
      <c r="D319" s="459"/>
      <c r="E319" s="460"/>
      <c r="F319" s="462">
        <v>100</v>
      </c>
    </row>
    <row r="320" spans="1:6" x14ac:dyDescent="0.25">
      <c r="A320" s="84" t="s">
        <v>288</v>
      </c>
      <c r="B320" s="78" t="s">
        <v>299</v>
      </c>
      <c r="C320" s="459"/>
      <c r="D320" s="459"/>
      <c r="E320" s="461"/>
      <c r="F320" s="463"/>
    </row>
    <row r="321" spans="1:6" s="68" customFormat="1" x14ac:dyDescent="0.25">
      <c r="A321" s="103"/>
      <c r="B321" s="85"/>
      <c r="C321" s="96"/>
      <c r="D321" s="96"/>
      <c r="E321" s="104"/>
      <c r="F321" s="193"/>
    </row>
    <row r="322" spans="1:6" ht="15.75" thickBot="1" x14ac:dyDescent="0.3">
      <c r="A322" s="207"/>
      <c r="B322" s="72" t="s">
        <v>284</v>
      </c>
      <c r="C322" s="458" t="s">
        <v>254</v>
      </c>
      <c r="D322" s="458"/>
      <c r="E322" s="95" t="s">
        <v>285</v>
      </c>
      <c r="F322" s="191" t="s">
        <v>286</v>
      </c>
    </row>
    <row r="323" spans="1:6" x14ac:dyDescent="0.25">
      <c r="A323" s="84" t="s">
        <v>287</v>
      </c>
      <c r="B323" s="78" t="s">
        <v>262</v>
      </c>
      <c r="C323" s="478"/>
      <c r="D323" s="479"/>
      <c r="E323" s="460"/>
      <c r="F323" s="462">
        <v>100</v>
      </c>
    </row>
    <row r="324" spans="1:6" x14ac:dyDescent="0.25">
      <c r="A324" s="84" t="s">
        <v>288</v>
      </c>
      <c r="B324" s="78" t="s">
        <v>263</v>
      </c>
      <c r="C324" s="480"/>
      <c r="D324" s="481"/>
      <c r="E324" s="461"/>
      <c r="F324" s="463"/>
    </row>
    <row r="325" spans="1:6" x14ac:dyDescent="0.25">
      <c r="A325" s="79"/>
      <c r="B325" s="70"/>
      <c r="C325" s="70"/>
      <c r="D325" s="70"/>
      <c r="E325" s="70"/>
      <c r="F325" s="190"/>
    </row>
    <row r="326" spans="1:6" x14ac:dyDescent="0.25">
      <c r="A326" s="475" t="s">
        <v>319</v>
      </c>
      <c r="B326" s="475"/>
      <c r="C326" s="475"/>
      <c r="D326" s="475"/>
      <c r="E326" s="475"/>
      <c r="F326" s="475"/>
    </row>
    <row r="327" spans="1:6" x14ac:dyDescent="0.25">
      <c r="A327" s="206"/>
      <c r="B327" s="206"/>
      <c r="C327" s="206"/>
      <c r="D327" s="206"/>
      <c r="E327" s="206"/>
      <c r="F327" s="192"/>
    </row>
    <row r="328" spans="1:6" ht="15.75" thickBot="1" x14ac:dyDescent="0.3">
      <c r="A328" s="207"/>
      <c r="B328" s="72" t="s">
        <v>284</v>
      </c>
      <c r="C328" s="458" t="s">
        <v>254</v>
      </c>
      <c r="D328" s="458"/>
      <c r="E328" s="95" t="s">
        <v>285</v>
      </c>
      <c r="F328" s="191" t="s">
        <v>286</v>
      </c>
    </row>
    <row r="329" spans="1:6" x14ac:dyDescent="0.25">
      <c r="A329" s="105" t="s">
        <v>287</v>
      </c>
      <c r="B329" s="78" t="s">
        <v>611</v>
      </c>
      <c r="C329" s="459"/>
      <c r="D329" s="459"/>
      <c r="E329" s="460"/>
      <c r="F329" s="462">
        <v>100</v>
      </c>
    </row>
    <row r="330" spans="1:6" x14ac:dyDescent="0.25">
      <c r="A330" s="84" t="s">
        <v>288</v>
      </c>
      <c r="B330" s="78" t="s">
        <v>613</v>
      </c>
      <c r="C330" s="459"/>
      <c r="D330" s="459"/>
      <c r="E330" s="461"/>
      <c r="F330" s="463"/>
    </row>
    <row r="331" spans="1:6" x14ac:dyDescent="0.25">
      <c r="A331" s="79"/>
      <c r="B331" s="70"/>
      <c r="C331" s="70"/>
      <c r="D331" s="70"/>
      <c r="E331" s="70"/>
      <c r="F331" s="190"/>
    </row>
    <row r="332" spans="1:6" x14ac:dyDescent="0.25">
      <c r="A332" s="475" t="s">
        <v>320</v>
      </c>
      <c r="B332" s="475"/>
      <c r="C332" s="475"/>
      <c r="D332" s="475"/>
      <c r="E332" s="475"/>
      <c r="F332" s="475"/>
    </row>
    <row r="333" spans="1:6" x14ac:dyDescent="0.25">
      <c r="A333" s="79"/>
      <c r="B333" s="70"/>
      <c r="C333" s="70"/>
      <c r="D333" s="70"/>
      <c r="E333" s="70"/>
      <c r="F333" s="190"/>
    </row>
    <row r="334" spans="1:6" ht="15.75" thickBot="1" x14ac:dyDescent="0.3">
      <c r="A334" s="207"/>
      <c r="B334" s="72" t="s">
        <v>284</v>
      </c>
      <c r="C334" s="458" t="s">
        <v>254</v>
      </c>
      <c r="D334" s="458"/>
      <c r="E334" s="95" t="s">
        <v>285</v>
      </c>
      <c r="F334" s="191" t="s">
        <v>286</v>
      </c>
    </row>
    <row r="335" spans="1:6" x14ac:dyDescent="0.25">
      <c r="A335" s="84" t="s">
        <v>287</v>
      </c>
      <c r="B335" s="78" t="s">
        <v>625</v>
      </c>
      <c r="C335" s="480"/>
      <c r="D335" s="481"/>
      <c r="E335" s="460"/>
      <c r="F335" s="462">
        <v>100</v>
      </c>
    </row>
    <row r="336" spans="1:6" x14ac:dyDescent="0.25">
      <c r="A336" s="84" t="s">
        <v>288</v>
      </c>
      <c r="B336" s="78" t="s">
        <v>255</v>
      </c>
      <c r="C336" s="459"/>
      <c r="D336" s="459"/>
      <c r="E336" s="461"/>
      <c r="F336" s="463"/>
    </row>
    <row r="337" spans="1:7" x14ac:dyDescent="0.25">
      <c r="A337" s="79"/>
      <c r="B337" s="70"/>
      <c r="C337" s="70"/>
      <c r="D337" s="70"/>
      <c r="E337" s="70"/>
      <c r="F337" s="190"/>
    </row>
    <row r="338" spans="1:7" ht="15.75" thickBot="1" x14ac:dyDescent="0.3">
      <c r="A338" s="207"/>
      <c r="B338" s="72" t="s">
        <v>284</v>
      </c>
      <c r="C338" s="458" t="s">
        <v>254</v>
      </c>
      <c r="D338" s="458"/>
      <c r="E338" s="95" t="s">
        <v>285</v>
      </c>
      <c r="F338" s="191" t="s">
        <v>286</v>
      </c>
    </row>
    <row r="339" spans="1:7" x14ac:dyDescent="0.25">
      <c r="A339" s="84" t="s">
        <v>287</v>
      </c>
      <c r="B339" s="78" t="s">
        <v>613</v>
      </c>
      <c r="C339" s="459"/>
      <c r="D339" s="459"/>
      <c r="E339" s="460"/>
      <c r="F339" s="462">
        <v>100</v>
      </c>
    </row>
    <row r="340" spans="1:7" x14ac:dyDescent="0.25">
      <c r="A340" s="84" t="s">
        <v>288</v>
      </c>
      <c r="B340" s="78" t="s">
        <v>612</v>
      </c>
      <c r="C340" s="459"/>
      <c r="D340" s="459"/>
      <c r="E340" s="461"/>
      <c r="F340" s="463"/>
    </row>
    <row r="341" spans="1:7" x14ac:dyDescent="0.25">
      <c r="A341" s="79"/>
      <c r="B341" s="70"/>
      <c r="C341" s="70"/>
      <c r="D341" s="70"/>
      <c r="E341" s="70"/>
      <c r="F341" s="190"/>
    </row>
    <row r="342" spans="1:7" ht="15.75" thickBot="1" x14ac:dyDescent="0.3">
      <c r="A342" s="207"/>
      <c r="B342" s="72" t="s">
        <v>284</v>
      </c>
      <c r="C342" s="458" t="s">
        <v>254</v>
      </c>
      <c r="D342" s="458"/>
      <c r="E342" s="95" t="s">
        <v>285</v>
      </c>
      <c r="F342" s="191" t="s">
        <v>286</v>
      </c>
    </row>
    <row r="343" spans="1:7" x14ac:dyDescent="0.25">
      <c r="A343" s="84" t="s">
        <v>287</v>
      </c>
      <c r="B343" s="78" t="s">
        <v>326</v>
      </c>
      <c r="C343" s="459"/>
      <c r="D343" s="459"/>
      <c r="E343" s="460"/>
      <c r="F343" s="462">
        <v>100</v>
      </c>
    </row>
    <row r="344" spans="1:7" x14ac:dyDescent="0.25">
      <c r="A344" s="84" t="s">
        <v>288</v>
      </c>
      <c r="B344" s="78" t="s">
        <v>300</v>
      </c>
      <c r="C344" s="459"/>
      <c r="D344" s="459"/>
      <c r="E344" s="461"/>
      <c r="F344" s="463"/>
    </row>
    <row r="345" spans="1:7" x14ac:dyDescent="0.25">
      <c r="A345" s="474" t="s">
        <v>691</v>
      </c>
      <c r="B345" s="474"/>
      <c r="C345" s="474"/>
      <c r="D345" s="474"/>
      <c r="E345" s="474"/>
      <c r="F345" s="474"/>
      <c r="G345" s="65" t="s">
        <v>114</v>
      </c>
    </row>
    <row r="346" spans="1:7" x14ac:dyDescent="0.25">
      <c r="A346" s="79"/>
      <c r="B346" s="70"/>
      <c r="C346" s="70"/>
      <c r="D346" s="70"/>
      <c r="E346" s="70"/>
      <c r="F346" s="190"/>
    </row>
    <row r="347" spans="1:7" x14ac:dyDescent="0.25">
      <c r="A347" s="475" t="s">
        <v>316</v>
      </c>
      <c r="B347" s="475"/>
      <c r="C347" s="475"/>
      <c r="D347" s="475"/>
      <c r="E347" s="475"/>
      <c r="F347" s="475"/>
    </row>
    <row r="348" spans="1:7" x14ac:dyDescent="0.25">
      <c r="A348" s="79"/>
      <c r="B348" s="70"/>
      <c r="C348" s="70"/>
      <c r="D348" s="70"/>
      <c r="E348" s="70"/>
      <c r="F348" s="190"/>
    </row>
    <row r="349" spans="1:7" ht="15.75" thickBot="1" x14ac:dyDescent="0.3">
      <c r="A349" s="303"/>
      <c r="B349" s="72" t="s">
        <v>284</v>
      </c>
      <c r="C349" s="458" t="s">
        <v>254</v>
      </c>
      <c r="D349" s="458"/>
      <c r="E349" s="95" t="s">
        <v>285</v>
      </c>
      <c r="F349" s="191" t="s">
        <v>286</v>
      </c>
    </row>
    <row r="350" spans="1:7" x14ac:dyDescent="0.25">
      <c r="A350" s="84" t="s">
        <v>287</v>
      </c>
      <c r="B350" s="78" t="s">
        <v>373</v>
      </c>
      <c r="C350" s="478"/>
      <c r="D350" s="482"/>
      <c r="E350" s="483"/>
      <c r="F350" s="304">
        <v>1000</v>
      </c>
    </row>
    <row r="351" spans="1:7" ht="15" customHeight="1" x14ac:dyDescent="0.25">
      <c r="A351" s="84" t="s">
        <v>288</v>
      </c>
      <c r="B351" s="78" t="s">
        <v>614</v>
      </c>
      <c r="C351" s="480"/>
      <c r="D351" s="481"/>
      <c r="E351" s="484"/>
      <c r="F351" s="196">
        <v>100</v>
      </c>
    </row>
    <row r="352" spans="1:7" ht="15" customHeight="1" x14ac:dyDescent="0.25">
      <c r="A352" s="84" t="s">
        <v>288</v>
      </c>
      <c r="B352" s="78" t="s">
        <v>607</v>
      </c>
      <c r="C352" s="485"/>
      <c r="D352" s="486"/>
      <c r="E352" s="461"/>
      <c r="F352" s="305">
        <v>900</v>
      </c>
    </row>
    <row r="353" spans="1:6" x14ac:dyDescent="0.25">
      <c r="A353" s="79"/>
      <c r="B353" s="70"/>
      <c r="C353" s="70"/>
      <c r="D353" s="70"/>
      <c r="E353" s="70"/>
      <c r="F353" s="190"/>
    </row>
    <row r="354" spans="1:6" x14ac:dyDescent="0.25">
      <c r="A354" s="475" t="s">
        <v>318</v>
      </c>
      <c r="B354" s="475"/>
      <c r="C354" s="475"/>
      <c r="D354" s="475"/>
      <c r="E354" s="475"/>
      <c r="F354" s="475"/>
    </row>
    <row r="355" spans="1:6" x14ac:dyDescent="0.25">
      <c r="A355" s="79"/>
      <c r="B355" s="70"/>
      <c r="C355" s="70"/>
      <c r="D355" s="70"/>
      <c r="E355" s="70"/>
      <c r="F355" s="190"/>
    </row>
    <row r="356" spans="1:6" ht="15.75" thickBot="1" x14ac:dyDescent="0.3">
      <c r="A356" s="303"/>
      <c r="B356" s="72" t="s">
        <v>284</v>
      </c>
      <c r="C356" s="458" t="s">
        <v>254</v>
      </c>
      <c r="D356" s="458"/>
      <c r="E356" s="95" t="s">
        <v>285</v>
      </c>
      <c r="F356" s="191" t="s">
        <v>286</v>
      </c>
    </row>
    <row r="357" spans="1:6" x14ac:dyDescent="0.25">
      <c r="A357" s="84" t="s">
        <v>287</v>
      </c>
      <c r="B357" s="78" t="s">
        <v>609</v>
      </c>
      <c r="C357" s="459"/>
      <c r="D357" s="459"/>
      <c r="E357" s="460"/>
      <c r="F357" s="462">
        <v>100</v>
      </c>
    </row>
    <row r="358" spans="1:6" x14ac:dyDescent="0.25">
      <c r="A358" s="84" t="s">
        <v>288</v>
      </c>
      <c r="B358" s="78" t="s">
        <v>610</v>
      </c>
      <c r="C358" s="459"/>
      <c r="D358" s="459"/>
      <c r="E358" s="461"/>
      <c r="F358" s="463"/>
    </row>
    <row r="359" spans="1:6" x14ac:dyDescent="0.25">
      <c r="A359" s="79"/>
      <c r="B359" s="70"/>
      <c r="C359" s="70"/>
      <c r="D359" s="70"/>
      <c r="E359" s="70"/>
      <c r="F359" s="190"/>
    </row>
    <row r="360" spans="1:6" x14ac:dyDescent="0.25">
      <c r="A360" s="79"/>
      <c r="B360" s="76" t="s">
        <v>360</v>
      </c>
      <c r="C360" s="464"/>
      <c r="D360" s="464"/>
      <c r="E360" s="70"/>
      <c r="F360" s="190"/>
    </row>
    <row r="361" spans="1:6" x14ac:dyDescent="0.25">
      <c r="A361" s="79"/>
      <c r="B361" s="70"/>
      <c r="C361" s="70"/>
      <c r="D361" s="70"/>
      <c r="E361" s="70"/>
      <c r="F361" s="190"/>
    </row>
    <row r="362" spans="1:6" ht="15.75" thickBot="1" x14ac:dyDescent="0.3">
      <c r="A362" s="303"/>
      <c r="B362" s="72" t="s">
        <v>284</v>
      </c>
      <c r="C362" s="458" t="s">
        <v>254</v>
      </c>
      <c r="D362" s="458"/>
      <c r="E362" s="95" t="s">
        <v>285</v>
      </c>
      <c r="F362" s="191" t="s">
        <v>286</v>
      </c>
    </row>
    <row r="363" spans="1:6" x14ac:dyDescent="0.25">
      <c r="A363" s="84" t="s">
        <v>287</v>
      </c>
      <c r="B363" s="78" t="s">
        <v>610</v>
      </c>
      <c r="C363" s="459"/>
      <c r="D363" s="459"/>
      <c r="E363" s="460"/>
      <c r="F363" s="462">
        <v>100</v>
      </c>
    </row>
    <row r="364" spans="1:6" x14ac:dyDescent="0.25">
      <c r="A364" s="84" t="s">
        <v>288</v>
      </c>
      <c r="B364" s="78" t="s">
        <v>611</v>
      </c>
      <c r="C364" s="459"/>
      <c r="D364" s="459"/>
      <c r="E364" s="461"/>
      <c r="F364" s="463"/>
    </row>
    <row r="365" spans="1:6" x14ac:dyDescent="0.25">
      <c r="A365" s="79"/>
      <c r="B365" s="70"/>
      <c r="C365" s="70"/>
      <c r="D365" s="70"/>
      <c r="E365" s="70"/>
      <c r="F365" s="190"/>
    </row>
    <row r="366" spans="1:6" ht="15.75" thickBot="1" x14ac:dyDescent="0.3">
      <c r="A366" s="303"/>
      <c r="B366" s="72" t="s">
        <v>284</v>
      </c>
      <c r="C366" s="458" t="s">
        <v>254</v>
      </c>
      <c r="D366" s="458"/>
      <c r="E366" s="95" t="s">
        <v>285</v>
      </c>
      <c r="F366" s="191" t="s">
        <v>286</v>
      </c>
    </row>
    <row r="367" spans="1:6" x14ac:dyDescent="0.25">
      <c r="A367" s="84" t="s">
        <v>287</v>
      </c>
      <c r="B367" s="78" t="s">
        <v>295</v>
      </c>
      <c r="C367" s="459"/>
      <c r="D367" s="459"/>
      <c r="E367" s="460"/>
      <c r="F367" s="462">
        <v>100</v>
      </c>
    </row>
    <row r="368" spans="1:6" x14ac:dyDescent="0.25">
      <c r="A368" s="84" t="s">
        <v>288</v>
      </c>
      <c r="B368" s="78" t="s">
        <v>299</v>
      </c>
      <c r="C368" s="459"/>
      <c r="D368" s="459"/>
      <c r="E368" s="461"/>
      <c r="F368" s="463"/>
    </row>
    <row r="369" spans="1:6" x14ac:dyDescent="0.25">
      <c r="A369" s="103"/>
      <c r="B369" s="85"/>
      <c r="C369" s="96"/>
      <c r="D369" s="96"/>
      <c r="E369" s="104"/>
      <c r="F369" s="193"/>
    </row>
    <row r="370" spans="1:6" ht="15.75" thickBot="1" x14ac:dyDescent="0.3">
      <c r="A370" s="303"/>
      <c r="B370" s="72" t="s">
        <v>284</v>
      </c>
      <c r="C370" s="458" t="s">
        <v>254</v>
      </c>
      <c r="D370" s="458"/>
      <c r="E370" s="95" t="s">
        <v>285</v>
      </c>
      <c r="F370" s="191" t="s">
        <v>286</v>
      </c>
    </row>
    <row r="371" spans="1:6" x14ac:dyDescent="0.25">
      <c r="A371" s="84" t="s">
        <v>287</v>
      </c>
      <c r="B371" s="78" t="s">
        <v>262</v>
      </c>
      <c r="C371" s="478"/>
      <c r="D371" s="479"/>
      <c r="E371" s="460"/>
      <c r="F371" s="462">
        <v>100</v>
      </c>
    </row>
    <row r="372" spans="1:6" x14ac:dyDescent="0.25">
      <c r="A372" s="84" t="s">
        <v>288</v>
      </c>
      <c r="B372" s="78" t="s">
        <v>263</v>
      </c>
      <c r="C372" s="480"/>
      <c r="D372" s="481"/>
      <c r="E372" s="461"/>
      <c r="F372" s="463"/>
    </row>
    <row r="373" spans="1:6" x14ac:dyDescent="0.25">
      <c r="A373" s="79"/>
      <c r="B373" s="70"/>
      <c r="C373" s="70"/>
      <c r="D373" s="70"/>
      <c r="E373" s="70"/>
      <c r="F373" s="190"/>
    </row>
    <row r="374" spans="1:6" x14ac:dyDescent="0.25">
      <c r="A374" s="475" t="s">
        <v>319</v>
      </c>
      <c r="B374" s="475"/>
      <c r="C374" s="475"/>
      <c r="D374" s="475"/>
      <c r="E374" s="475"/>
      <c r="F374" s="475"/>
    </row>
    <row r="375" spans="1:6" x14ac:dyDescent="0.25">
      <c r="A375" s="302"/>
      <c r="B375" s="302"/>
      <c r="C375" s="302"/>
      <c r="D375" s="302"/>
      <c r="E375" s="302"/>
      <c r="F375" s="192"/>
    </row>
    <row r="376" spans="1:6" ht="15.75" thickBot="1" x14ac:dyDescent="0.3">
      <c r="A376" s="303"/>
      <c r="B376" s="72" t="s">
        <v>284</v>
      </c>
      <c r="C376" s="458" t="s">
        <v>254</v>
      </c>
      <c r="D376" s="458"/>
      <c r="E376" s="95" t="s">
        <v>285</v>
      </c>
      <c r="F376" s="191" t="s">
        <v>286</v>
      </c>
    </row>
    <row r="377" spans="1:6" ht="15" customHeight="1" x14ac:dyDescent="0.25">
      <c r="A377" s="105" t="s">
        <v>287</v>
      </c>
      <c r="B377" s="78" t="s">
        <v>611</v>
      </c>
      <c r="C377" s="459"/>
      <c r="D377" s="459"/>
      <c r="E377" s="460"/>
      <c r="F377" s="462">
        <v>100</v>
      </c>
    </row>
    <row r="378" spans="1:6" x14ac:dyDescent="0.25">
      <c r="A378" s="84" t="s">
        <v>288</v>
      </c>
      <c r="B378" s="78" t="s">
        <v>613</v>
      </c>
      <c r="C378" s="459"/>
      <c r="D378" s="459"/>
      <c r="E378" s="461"/>
      <c r="F378" s="463"/>
    </row>
    <row r="379" spans="1:6" x14ac:dyDescent="0.25">
      <c r="A379" s="79"/>
      <c r="B379" s="70"/>
      <c r="C379" s="70"/>
      <c r="D379" s="70"/>
      <c r="E379" s="70"/>
      <c r="F379" s="190"/>
    </row>
    <row r="380" spans="1:6" x14ac:dyDescent="0.25">
      <c r="A380" s="475" t="s">
        <v>320</v>
      </c>
      <c r="B380" s="475"/>
      <c r="C380" s="475"/>
      <c r="D380" s="475"/>
      <c r="E380" s="475"/>
      <c r="F380" s="475"/>
    </row>
    <row r="381" spans="1:6" x14ac:dyDescent="0.25">
      <c r="A381" s="79"/>
      <c r="B381" s="70"/>
      <c r="C381" s="70"/>
      <c r="D381" s="70"/>
      <c r="E381" s="70"/>
      <c r="F381" s="190"/>
    </row>
    <row r="382" spans="1:6" ht="15.75" thickBot="1" x14ac:dyDescent="0.3">
      <c r="A382" s="303"/>
      <c r="B382" s="72" t="s">
        <v>284</v>
      </c>
      <c r="C382" s="458" t="s">
        <v>254</v>
      </c>
      <c r="D382" s="458"/>
      <c r="E382" s="95" t="s">
        <v>285</v>
      </c>
      <c r="F382" s="191" t="s">
        <v>286</v>
      </c>
    </row>
    <row r="383" spans="1:6" x14ac:dyDescent="0.25">
      <c r="A383" s="84" t="s">
        <v>287</v>
      </c>
      <c r="B383" s="78" t="s">
        <v>625</v>
      </c>
      <c r="C383" s="480"/>
      <c r="D383" s="481"/>
      <c r="E383" s="460"/>
      <c r="F383" s="462">
        <v>100</v>
      </c>
    </row>
    <row r="384" spans="1:6" x14ac:dyDescent="0.25">
      <c r="A384" s="84" t="s">
        <v>288</v>
      </c>
      <c r="B384" s="78" t="s">
        <v>255</v>
      </c>
      <c r="C384" s="459"/>
      <c r="D384" s="459"/>
      <c r="E384" s="461"/>
      <c r="F384" s="463"/>
    </row>
    <row r="385" spans="1:6" x14ac:dyDescent="0.25">
      <c r="A385" s="79"/>
      <c r="B385" s="70"/>
      <c r="C385" s="70"/>
      <c r="D385" s="70"/>
      <c r="E385" s="70"/>
      <c r="F385" s="190"/>
    </row>
    <row r="386" spans="1:6" ht="15.75" thickBot="1" x14ac:dyDescent="0.3">
      <c r="A386" s="303"/>
      <c r="B386" s="72" t="s">
        <v>284</v>
      </c>
      <c r="C386" s="458" t="s">
        <v>254</v>
      </c>
      <c r="D386" s="458"/>
      <c r="E386" s="95" t="s">
        <v>285</v>
      </c>
      <c r="F386" s="191" t="s">
        <v>286</v>
      </c>
    </row>
    <row r="387" spans="1:6" ht="15" customHeight="1" x14ac:dyDescent="0.25">
      <c r="A387" s="84" t="s">
        <v>287</v>
      </c>
      <c r="B387" s="78" t="s">
        <v>613</v>
      </c>
      <c r="C387" s="459"/>
      <c r="D387" s="459"/>
      <c r="E387" s="460"/>
      <c r="F387" s="462">
        <v>100</v>
      </c>
    </row>
    <row r="388" spans="1:6" ht="15" customHeight="1" x14ac:dyDescent="0.25">
      <c r="A388" s="84" t="s">
        <v>288</v>
      </c>
      <c r="B388" s="78" t="s">
        <v>612</v>
      </c>
      <c r="C388" s="459"/>
      <c r="D388" s="459"/>
      <c r="E388" s="461"/>
      <c r="F388" s="463"/>
    </row>
    <row r="389" spans="1:6" x14ac:dyDescent="0.25">
      <c r="A389" s="79"/>
      <c r="B389" s="70"/>
      <c r="C389" s="70"/>
      <c r="D389" s="70"/>
      <c r="E389" s="70"/>
      <c r="F389" s="190"/>
    </row>
    <row r="390" spans="1:6" ht="15.75" thickBot="1" x14ac:dyDescent="0.3">
      <c r="A390" s="303"/>
      <c r="B390" s="72" t="s">
        <v>284</v>
      </c>
      <c r="C390" s="458" t="s">
        <v>254</v>
      </c>
      <c r="D390" s="458"/>
      <c r="E390" s="95" t="s">
        <v>285</v>
      </c>
      <c r="F390" s="191" t="s">
        <v>286</v>
      </c>
    </row>
    <row r="391" spans="1:6" x14ac:dyDescent="0.25">
      <c r="A391" s="84" t="s">
        <v>287</v>
      </c>
      <c r="B391" s="78" t="s">
        <v>326</v>
      </c>
      <c r="C391" s="459"/>
      <c r="D391" s="459"/>
      <c r="E391" s="460"/>
      <c r="F391" s="462">
        <v>100</v>
      </c>
    </row>
    <row r="392" spans="1:6" x14ac:dyDescent="0.25">
      <c r="A392" s="84" t="s">
        <v>288</v>
      </c>
      <c r="B392" s="78" t="s">
        <v>300</v>
      </c>
      <c r="C392" s="459"/>
      <c r="D392" s="459"/>
      <c r="E392" s="461"/>
      <c r="F392" s="463"/>
    </row>
    <row r="393" spans="1:6" x14ac:dyDescent="0.25">
      <c r="A393" s="69"/>
      <c r="B393" s="70"/>
      <c r="C393" s="70"/>
      <c r="D393" s="70"/>
      <c r="E393" s="70"/>
      <c r="F393" s="190"/>
    </row>
    <row r="394" spans="1:6" ht="15.75" thickBot="1" x14ac:dyDescent="0.3">
      <c r="A394" s="207"/>
      <c r="B394" s="72" t="s">
        <v>284</v>
      </c>
      <c r="C394" s="458" t="s">
        <v>254</v>
      </c>
      <c r="D394" s="458"/>
      <c r="E394" s="95" t="s">
        <v>285</v>
      </c>
      <c r="F394" s="191" t="s">
        <v>286</v>
      </c>
    </row>
    <row r="395" spans="1:6" x14ac:dyDescent="0.25">
      <c r="A395" s="84" t="s">
        <v>287</v>
      </c>
      <c r="B395" s="78" t="s">
        <v>516</v>
      </c>
      <c r="C395" s="478"/>
      <c r="D395" s="487"/>
      <c r="E395" s="460"/>
      <c r="F395" s="462">
        <v>20000</v>
      </c>
    </row>
    <row r="396" spans="1:6" x14ac:dyDescent="0.25">
      <c r="A396" s="84" t="s">
        <v>288</v>
      </c>
      <c r="B396" s="78" t="s">
        <v>517</v>
      </c>
      <c r="C396" s="480"/>
      <c r="D396" s="481"/>
      <c r="E396" s="461"/>
      <c r="F396" s="463"/>
    </row>
    <row r="397" spans="1:6" x14ac:dyDescent="0.25">
      <c r="A397" s="69"/>
      <c r="B397" s="70"/>
      <c r="C397" s="70"/>
      <c r="D397" s="70"/>
      <c r="E397" s="70"/>
      <c r="F397" s="190"/>
    </row>
    <row r="398" spans="1:6" ht="15.75" thickBot="1" x14ac:dyDescent="0.3">
      <c r="A398" s="207"/>
      <c r="B398" s="72" t="s">
        <v>284</v>
      </c>
      <c r="C398" s="458" t="s">
        <v>254</v>
      </c>
      <c r="D398" s="458"/>
      <c r="E398" s="95" t="s">
        <v>285</v>
      </c>
      <c r="F398" s="191" t="s">
        <v>286</v>
      </c>
    </row>
    <row r="399" spans="1:6" x14ac:dyDescent="0.25">
      <c r="A399" s="84" t="s">
        <v>287</v>
      </c>
      <c r="B399" s="106" t="s">
        <v>299</v>
      </c>
      <c r="C399" s="459"/>
      <c r="D399" s="459"/>
      <c r="E399" s="460"/>
      <c r="F399" s="462">
        <v>20000</v>
      </c>
    </row>
    <row r="400" spans="1:6" x14ac:dyDescent="0.25">
      <c r="A400" s="84" t="s">
        <v>288</v>
      </c>
      <c r="B400" s="106" t="s">
        <v>300</v>
      </c>
      <c r="C400" s="459"/>
      <c r="D400" s="459"/>
      <c r="E400" s="461"/>
      <c r="F400" s="463"/>
    </row>
    <row r="402" spans="1:6" x14ac:dyDescent="0.25">
      <c r="A402" s="475" t="s">
        <v>539</v>
      </c>
      <c r="B402" s="475"/>
      <c r="C402" s="475"/>
      <c r="D402" s="475"/>
      <c r="E402" s="475"/>
      <c r="F402" s="475"/>
    </row>
    <row r="403" spans="1:6" x14ac:dyDescent="0.25">
      <c r="A403" s="79"/>
      <c r="B403" s="70"/>
      <c r="C403" s="70"/>
      <c r="D403" s="70"/>
      <c r="E403" s="70"/>
      <c r="F403" s="190"/>
    </row>
    <row r="404" spans="1:6" ht="15.75" thickBot="1" x14ac:dyDescent="0.3">
      <c r="A404" s="207"/>
      <c r="B404" s="72" t="s">
        <v>284</v>
      </c>
      <c r="C404" s="458" t="s">
        <v>254</v>
      </c>
      <c r="D404" s="458"/>
      <c r="E404" s="95" t="s">
        <v>285</v>
      </c>
      <c r="F404" s="191" t="s">
        <v>286</v>
      </c>
    </row>
    <row r="405" spans="1:6" x14ac:dyDescent="0.25">
      <c r="A405" s="84" t="s">
        <v>287</v>
      </c>
      <c r="B405" s="78" t="s">
        <v>260</v>
      </c>
      <c r="C405" s="478"/>
      <c r="D405" s="487"/>
      <c r="E405" s="460"/>
      <c r="F405" s="462">
        <v>20000</v>
      </c>
    </row>
    <row r="406" spans="1:6" x14ac:dyDescent="0.25">
      <c r="A406" s="84" t="s">
        <v>288</v>
      </c>
      <c r="B406" s="78" t="s">
        <v>257</v>
      </c>
      <c r="C406" s="480"/>
      <c r="D406" s="481"/>
      <c r="E406" s="461"/>
      <c r="F406" s="463"/>
    </row>
    <row r="407" spans="1:6" x14ac:dyDescent="0.25">
      <c r="A407" s="79"/>
      <c r="B407" s="70"/>
      <c r="C407" s="70"/>
      <c r="D407" s="70"/>
      <c r="E407" s="70"/>
      <c r="F407" s="190"/>
    </row>
    <row r="408" spans="1:6" ht="15.75" thickBot="1" x14ac:dyDescent="0.3">
      <c r="A408" s="207"/>
      <c r="B408" s="72" t="s">
        <v>284</v>
      </c>
      <c r="C408" s="458" t="s">
        <v>254</v>
      </c>
      <c r="D408" s="458"/>
      <c r="E408" s="95" t="s">
        <v>285</v>
      </c>
      <c r="F408" s="191" t="s">
        <v>286</v>
      </c>
    </row>
    <row r="409" spans="1:6" x14ac:dyDescent="0.25">
      <c r="A409" s="84" t="s">
        <v>287</v>
      </c>
      <c r="B409" s="78" t="s">
        <v>513</v>
      </c>
      <c r="C409" s="478"/>
      <c r="D409" s="482"/>
      <c r="E409" s="460"/>
      <c r="F409" s="462">
        <v>20000</v>
      </c>
    </row>
    <row r="410" spans="1:6" x14ac:dyDescent="0.25">
      <c r="A410" s="84" t="s">
        <v>288</v>
      </c>
      <c r="B410" s="78" t="s">
        <v>514</v>
      </c>
      <c r="C410" s="480"/>
      <c r="D410" s="481"/>
      <c r="E410" s="461"/>
      <c r="F410" s="463"/>
    </row>
    <row r="411" spans="1:6" x14ac:dyDescent="0.25">
      <c r="A411" s="79"/>
      <c r="B411" s="70"/>
      <c r="C411" s="70"/>
      <c r="D411" s="70"/>
      <c r="E411" s="70"/>
      <c r="F411" s="190"/>
    </row>
    <row r="412" spans="1:6" ht="15.75" thickBot="1" x14ac:dyDescent="0.3">
      <c r="A412" s="207"/>
      <c r="B412" s="72" t="s">
        <v>284</v>
      </c>
      <c r="C412" s="458" t="s">
        <v>254</v>
      </c>
      <c r="D412" s="458"/>
      <c r="E412" s="95" t="s">
        <v>285</v>
      </c>
      <c r="F412" s="191" t="s">
        <v>286</v>
      </c>
    </row>
    <row r="413" spans="1:6" x14ac:dyDescent="0.25">
      <c r="A413" s="84" t="s">
        <v>287</v>
      </c>
      <c r="B413" s="78" t="s">
        <v>517</v>
      </c>
      <c r="C413" s="478"/>
      <c r="D413" s="487"/>
      <c r="E413" s="460"/>
      <c r="F413" s="462">
        <v>20000</v>
      </c>
    </row>
    <row r="414" spans="1:6" x14ac:dyDescent="0.25">
      <c r="A414" s="84" t="s">
        <v>288</v>
      </c>
      <c r="B414" s="78" t="s">
        <v>518</v>
      </c>
      <c r="C414" s="480"/>
      <c r="D414" s="481"/>
      <c r="E414" s="461"/>
      <c r="F414" s="463"/>
    </row>
    <row r="415" spans="1:6" x14ac:dyDescent="0.25">
      <c r="A415" s="79"/>
      <c r="B415" s="70"/>
      <c r="C415" s="70"/>
      <c r="D415" s="70"/>
      <c r="E415" s="70"/>
      <c r="F415" s="190"/>
    </row>
    <row r="416" spans="1:6" x14ac:dyDescent="0.25">
      <c r="A416" s="475" t="s">
        <v>321</v>
      </c>
      <c r="B416" s="475"/>
      <c r="C416" s="475"/>
      <c r="D416" s="475"/>
      <c r="E416" s="475"/>
      <c r="F416" s="475"/>
    </row>
    <row r="417" spans="1:6" x14ac:dyDescent="0.25">
      <c r="A417" s="206"/>
      <c r="B417" s="206"/>
      <c r="C417" s="206"/>
      <c r="D417" s="206"/>
      <c r="E417" s="206"/>
      <c r="F417" s="192"/>
    </row>
    <row r="418" spans="1:6" ht="15.75" thickBot="1" x14ac:dyDescent="0.3">
      <c r="A418" s="207"/>
      <c r="B418" s="72" t="s">
        <v>284</v>
      </c>
      <c r="C418" s="458" t="s">
        <v>254</v>
      </c>
      <c r="D418" s="458"/>
      <c r="E418" s="95" t="s">
        <v>285</v>
      </c>
      <c r="F418" s="191" t="s">
        <v>286</v>
      </c>
    </row>
    <row r="419" spans="1:6" x14ac:dyDescent="0.25">
      <c r="A419" s="84" t="s">
        <v>287</v>
      </c>
      <c r="B419" s="78" t="s">
        <v>514</v>
      </c>
      <c r="C419" s="478"/>
      <c r="D419" s="482"/>
      <c r="E419" s="460"/>
      <c r="F419" s="462">
        <v>20000</v>
      </c>
    </row>
    <row r="420" spans="1:6" x14ac:dyDescent="0.25">
      <c r="A420" s="84" t="s">
        <v>288</v>
      </c>
      <c r="B420" s="78" t="s">
        <v>515</v>
      </c>
      <c r="C420" s="480"/>
      <c r="D420" s="481"/>
      <c r="E420" s="461"/>
      <c r="F420" s="463"/>
    </row>
    <row r="421" spans="1:6" x14ac:dyDescent="0.25">
      <c r="A421" s="214"/>
      <c r="B421" s="214"/>
      <c r="C421" s="214"/>
      <c r="D421" s="214"/>
      <c r="E421" s="214"/>
      <c r="F421" s="192"/>
    </row>
    <row r="422" spans="1:6" ht="15.75" thickBot="1" x14ac:dyDescent="0.3">
      <c r="A422" s="207"/>
      <c r="B422" s="72" t="s">
        <v>284</v>
      </c>
      <c r="C422" s="458" t="s">
        <v>254</v>
      </c>
      <c r="D422" s="458"/>
      <c r="E422" s="95" t="s">
        <v>285</v>
      </c>
      <c r="F422" s="191" t="s">
        <v>286</v>
      </c>
    </row>
    <row r="423" spans="1:6" x14ac:dyDescent="0.25">
      <c r="A423" s="105" t="s">
        <v>287</v>
      </c>
      <c r="B423" s="78" t="s">
        <v>518</v>
      </c>
      <c r="C423" s="478"/>
      <c r="D423" s="487"/>
      <c r="E423" s="460"/>
      <c r="F423" s="462">
        <v>20000</v>
      </c>
    </row>
    <row r="424" spans="1:6" x14ac:dyDescent="0.25">
      <c r="A424" s="84" t="s">
        <v>288</v>
      </c>
      <c r="B424" s="78" t="s">
        <v>519</v>
      </c>
      <c r="C424" s="480"/>
      <c r="D424" s="481"/>
      <c r="E424" s="461"/>
      <c r="F424" s="463"/>
    </row>
    <row r="425" spans="1:6" x14ac:dyDescent="0.25">
      <c r="A425" s="84"/>
      <c r="B425" s="78" t="s">
        <v>114</v>
      </c>
      <c r="C425" s="96"/>
      <c r="D425" s="96"/>
      <c r="E425" s="97"/>
      <c r="F425" s="193"/>
    </row>
    <row r="426" spans="1:6" x14ac:dyDescent="0.25">
      <c r="A426" s="474" t="s">
        <v>358</v>
      </c>
      <c r="B426" s="474"/>
      <c r="C426" s="474"/>
      <c r="D426" s="474"/>
      <c r="E426" s="474"/>
      <c r="F426" s="474"/>
    </row>
    <row r="427" spans="1:6" x14ac:dyDescent="0.25">
      <c r="A427" s="67"/>
      <c r="B427" s="67"/>
      <c r="C427" s="67"/>
      <c r="D427" s="67"/>
      <c r="E427" s="67"/>
      <c r="F427" s="189"/>
    </row>
    <row r="428" spans="1:6" x14ac:dyDescent="0.25">
      <c r="A428" s="488" t="s">
        <v>540</v>
      </c>
      <c r="B428" s="488"/>
      <c r="C428" s="488"/>
      <c r="D428" s="488"/>
      <c r="E428" s="488"/>
      <c r="F428" s="488"/>
    </row>
    <row r="429" spans="1:6" x14ac:dyDescent="0.25">
      <c r="A429" s="488"/>
      <c r="B429" s="488"/>
      <c r="C429" s="488"/>
      <c r="D429" s="488"/>
      <c r="E429" s="488"/>
      <c r="F429" s="488"/>
    </row>
    <row r="430" spans="1:6" x14ac:dyDescent="0.25">
      <c r="A430" s="488" t="s">
        <v>545</v>
      </c>
      <c r="B430" s="488"/>
      <c r="C430" s="488"/>
      <c r="D430" s="488"/>
      <c r="E430" s="488"/>
      <c r="F430" s="488"/>
    </row>
    <row r="431" spans="1:6" x14ac:dyDescent="0.25">
      <c r="A431" s="79"/>
      <c r="B431" s="70"/>
      <c r="C431" s="70"/>
      <c r="D431" s="70"/>
      <c r="E431" s="70"/>
      <c r="F431" s="190"/>
    </row>
    <row r="432" spans="1:6" ht="15.75" thickBot="1" x14ac:dyDescent="0.3">
      <c r="A432" s="207"/>
      <c r="B432" s="72" t="s">
        <v>284</v>
      </c>
      <c r="C432" s="458" t="s">
        <v>254</v>
      </c>
      <c r="D432" s="458"/>
      <c r="E432" s="95" t="s">
        <v>285</v>
      </c>
      <c r="F432" s="191" t="s">
        <v>286</v>
      </c>
    </row>
    <row r="433" spans="1:6" x14ac:dyDescent="0.25">
      <c r="A433" s="77" t="s">
        <v>287</v>
      </c>
      <c r="B433" s="78" t="s">
        <v>255</v>
      </c>
      <c r="C433" s="459"/>
      <c r="D433" s="459"/>
      <c r="E433" s="460"/>
      <c r="F433" s="197">
        <v>2000</v>
      </c>
    </row>
    <row r="434" spans="1:6" x14ac:dyDescent="0.25">
      <c r="A434" s="77" t="s">
        <v>288</v>
      </c>
      <c r="B434" s="78" t="s">
        <v>541</v>
      </c>
      <c r="C434" s="459"/>
      <c r="D434" s="459"/>
      <c r="E434" s="476"/>
      <c r="F434" s="198">
        <v>350</v>
      </c>
    </row>
    <row r="435" spans="1:6" x14ac:dyDescent="0.25">
      <c r="A435" s="77" t="s">
        <v>288</v>
      </c>
      <c r="B435" s="78" t="s">
        <v>543</v>
      </c>
      <c r="C435" s="459"/>
      <c r="D435" s="459"/>
      <c r="E435" s="476"/>
      <c r="F435" s="198">
        <v>400</v>
      </c>
    </row>
    <row r="436" spans="1:6" x14ac:dyDescent="0.25">
      <c r="A436" s="77" t="s">
        <v>288</v>
      </c>
      <c r="B436" s="78" t="s">
        <v>544</v>
      </c>
      <c r="C436" s="459"/>
      <c r="D436" s="459"/>
      <c r="E436" s="477"/>
      <c r="F436" s="198">
        <v>1250</v>
      </c>
    </row>
    <row r="437" spans="1:6" x14ac:dyDescent="0.25">
      <c r="A437" s="79"/>
      <c r="B437" s="70"/>
      <c r="C437" s="70"/>
      <c r="D437" s="70"/>
      <c r="E437" s="70"/>
      <c r="F437" s="190"/>
    </row>
    <row r="438" spans="1:6" ht="15.75" thickBot="1" x14ac:dyDescent="0.3">
      <c r="A438" s="207"/>
      <c r="B438" s="72" t="s">
        <v>284</v>
      </c>
      <c r="C438" s="458" t="s">
        <v>254</v>
      </c>
      <c r="D438" s="458"/>
      <c r="E438" s="95" t="s">
        <v>285</v>
      </c>
      <c r="F438" s="191" t="s">
        <v>286</v>
      </c>
    </row>
    <row r="439" spans="1:6" x14ac:dyDescent="0.25">
      <c r="A439" s="77" t="s">
        <v>287</v>
      </c>
      <c r="B439" s="78" t="s">
        <v>274</v>
      </c>
      <c r="C439" s="459"/>
      <c r="D439" s="459"/>
      <c r="E439" s="460"/>
      <c r="F439" s="462">
        <v>2000</v>
      </c>
    </row>
    <row r="440" spans="1:6" x14ac:dyDescent="0.25">
      <c r="A440" s="77" t="s">
        <v>288</v>
      </c>
      <c r="B440" s="78" t="s">
        <v>275</v>
      </c>
      <c r="C440" s="459"/>
      <c r="D440" s="459"/>
      <c r="E440" s="461"/>
      <c r="F440" s="463"/>
    </row>
    <row r="441" spans="1:6" x14ac:dyDescent="0.25">
      <c r="A441" s="79"/>
      <c r="B441" s="70"/>
      <c r="C441" s="70"/>
      <c r="D441" s="70"/>
      <c r="E441" s="70"/>
      <c r="F441" s="190"/>
    </row>
    <row r="442" spans="1:6" x14ac:dyDescent="0.25">
      <c r="A442" s="79"/>
      <c r="B442" s="76" t="s">
        <v>359</v>
      </c>
      <c r="C442" s="464"/>
      <c r="D442" s="464"/>
      <c r="E442" s="70"/>
      <c r="F442" s="190"/>
    </row>
    <row r="443" spans="1:6" x14ac:dyDescent="0.25">
      <c r="A443" s="79"/>
      <c r="B443" s="76" t="s">
        <v>359</v>
      </c>
      <c r="C443" s="464"/>
      <c r="D443" s="464"/>
      <c r="E443" s="70"/>
      <c r="F443" s="190"/>
    </row>
    <row r="444" spans="1:6" x14ac:dyDescent="0.25">
      <c r="A444" s="79"/>
      <c r="B444" s="76" t="s">
        <v>359</v>
      </c>
      <c r="C444" s="464"/>
      <c r="D444" s="464"/>
      <c r="E444" s="70"/>
      <c r="F444" s="190"/>
    </row>
    <row r="445" spans="1:6" x14ac:dyDescent="0.25">
      <c r="A445" s="79"/>
      <c r="B445" s="76"/>
      <c r="C445" s="83"/>
      <c r="D445" s="83"/>
      <c r="E445" s="70"/>
      <c r="F445" s="190"/>
    </row>
    <row r="446" spans="1:6" ht="15.75" thickBot="1" x14ac:dyDescent="0.3">
      <c r="A446" s="207"/>
      <c r="B446" s="72" t="s">
        <v>284</v>
      </c>
      <c r="C446" s="458" t="s">
        <v>254</v>
      </c>
      <c r="D446" s="458"/>
      <c r="E446" s="95" t="s">
        <v>285</v>
      </c>
      <c r="F446" s="191" t="s">
        <v>286</v>
      </c>
    </row>
    <row r="447" spans="1:6" x14ac:dyDescent="0.25">
      <c r="A447" s="77" t="s">
        <v>287</v>
      </c>
      <c r="B447" s="78" t="s">
        <v>278</v>
      </c>
      <c r="C447" s="459"/>
      <c r="D447" s="459"/>
      <c r="E447" s="460"/>
      <c r="F447" s="462">
        <v>2000</v>
      </c>
    </row>
    <row r="448" spans="1:6" x14ac:dyDescent="0.25">
      <c r="A448" s="77" t="s">
        <v>288</v>
      </c>
      <c r="B448" s="78" t="s">
        <v>279</v>
      </c>
      <c r="C448" s="459"/>
      <c r="D448" s="459"/>
      <c r="E448" s="461"/>
      <c r="F448" s="463"/>
    </row>
    <row r="450" spans="1:6" x14ac:dyDescent="0.25">
      <c r="A450" s="474" t="s">
        <v>337</v>
      </c>
      <c r="B450" s="474"/>
      <c r="C450" s="474"/>
      <c r="D450" s="474"/>
      <c r="E450" s="474"/>
      <c r="F450" s="474"/>
    </row>
    <row r="452" spans="1:6" x14ac:dyDescent="0.25">
      <c r="A452" s="475" t="s">
        <v>470</v>
      </c>
      <c r="B452" s="475"/>
      <c r="C452" s="475"/>
      <c r="D452" s="475"/>
      <c r="E452" s="475"/>
      <c r="F452" s="475"/>
    </row>
    <row r="454" spans="1:6" ht="15.75" thickBot="1" x14ac:dyDescent="0.3">
      <c r="A454" s="207"/>
      <c r="B454" s="72" t="s">
        <v>284</v>
      </c>
      <c r="C454" s="458" t="s">
        <v>254</v>
      </c>
      <c r="D454" s="458"/>
      <c r="E454" s="95" t="s">
        <v>285</v>
      </c>
      <c r="F454" s="191" t="s">
        <v>286</v>
      </c>
    </row>
    <row r="455" spans="1:6" x14ac:dyDescent="0.25">
      <c r="A455" s="77" t="s">
        <v>287</v>
      </c>
      <c r="B455" s="78" t="s">
        <v>501</v>
      </c>
      <c r="C455" s="459"/>
      <c r="D455" s="459"/>
      <c r="E455" s="460"/>
      <c r="F455" s="462">
        <v>24000</v>
      </c>
    </row>
    <row r="456" spans="1:6" x14ac:dyDescent="0.25">
      <c r="A456" s="77" t="s">
        <v>288</v>
      </c>
      <c r="B456" s="78" t="s">
        <v>338</v>
      </c>
      <c r="C456" s="459"/>
      <c r="D456" s="459"/>
      <c r="E456" s="461"/>
      <c r="F456" s="463"/>
    </row>
    <row r="458" spans="1:6" x14ac:dyDescent="0.25">
      <c r="A458" s="475" t="s">
        <v>480</v>
      </c>
      <c r="B458" s="475"/>
      <c r="C458" s="475"/>
      <c r="D458" s="475"/>
      <c r="E458" s="475"/>
      <c r="F458" s="475"/>
    </row>
    <row r="460" spans="1:6" ht="15.75" thickBot="1" x14ac:dyDescent="0.3">
      <c r="A460" s="207"/>
      <c r="B460" s="72" t="s">
        <v>284</v>
      </c>
      <c r="C460" s="458" t="s">
        <v>254</v>
      </c>
      <c r="D460" s="458"/>
      <c r="E460" s="95" t="s">
        <v>285</v>
      </c>
      <c r="F460" s="191" t="s">
        <v>286</v>
      </c>
    </row>
    <row r="461" spans="1:6" x14ac:dyDescent="0.25">
      <c r="A461" s="77" t="s">
        <v>287</v>
      </c>
      <c r="B461" s="78" t="s">
        <v>500</v>
      </c>
      <c r="C461" s="459"/>
      <c r="D461" s="459"/>
      <c r="E461" s="460"/>
      <c r="F461" s="462">
        <v>100</v>
      </c>
    </row>
    <row r="462" spans="1:6" x14ac:dyDescent="0.25">
      <c r="A462" s="77" t="s">
        <v>288</v>
      </c>
      <c r="B462" s="78" t="s">
        <v>481</v>
      </c>
      <c r="C462" s="459"/>
      <c r="D462" s="459"/>
      <c r="E462" s="461"/>
      <c r="F462" s="463"/>
    </row>
  </sheetData>
  <mergeCells count="450">
    <mergeCell ref="A458:F458"/>
    <mergeCell ref="C460:D460"/>
    <mergeCell ref="C461:D461"/>
    <mergeCell ref="E461:E462"/>
    <mergeCell ref="F461:F462"/>
    <mergeCell ref="C462:D462"/>
    <mergeCell ref="A450:F450"/>
    <mergeCell ref="A452:F452"/>
    <mergeCell ref="C454:D454"/>
    <mergeCell ref="C455:D455"/>
    <mergeCell ref="E455:E456"/>
    <mergeCell ref="F455:F456"/>
    <mergeCell ref="C456:D456"/>
    <mergeCell ref="C443:D443"/>
    <mergeCell ref="C444:D444"/>
    <mergeCell ref="C446:D446"/>
    <mergeCell ref="C447:D447"/>
    <mergeCell ref="E447:E448"/>
    <mergeCell ref="F447:F448"/>
    <mergeCell ref="C448:D448"/>
    <mergeCell ref="C438:D438"/>
    <mergeCell ref="C439:D439"/>
    <mergeCell ref="E439:E440"/>
    <mergeCell ref="F439:F440"/>
    <mergeCell ref="C440:D440"/>
    <mergeCell ref="C442:D442"/>
    <mergeCell ref="A426:F426"/>
    <mergeCell ref="A428:F429"/>
    <mergeCell ref="A430:F430"/>
    <mergeCell ref="C432:D432"/>
    <mergeCell ref="C433:D433"/>
    <mergeCell ref="E433:E436"/>
    <mergeCell ref="C434:D434"/>
    <mergeCell ref="C435:D435"/>
    <mergeCell ref="C436:D436"/>
    <mergeCell ref="C423:D423"/>
    <mergeCell ref="E423:E424"/>
    <mergeCell ref="F423:F424"/>
    <mergeCell ref="C424:D424"/>
    <mergeCell ref="C418:D418"/>
    <mergeCell ref="C419:D419"/>
    <mergeCell ref="E419:E420"/>
    <mergeCell ref="F419:F420"/>
    <mergeCell ref="C420:D420"/>
    <mergeCell ref="C413:D413"/>
    <mergeCell ref="E413:E414"/>
    <mergeCell ref="F413:F414"/>
    <mergeCell ref="C414:D414"/>
    <mergeCell ref="A416:F416"/>
    <mergeCell ref="C422:D422"/>
    <mergeCell ref="C408:D408"/>
    <mergeCell ref="C409:D409"/>
    <mergeCell ref="E409:E410"/>
    <mergeCell ref="F409:F410"/>
    <mergeCell ref="C410:D410"/>
    <mergeCell ref="C412:D412"/>
    <mergeCell ref="A402:F402"/>
    <mergeCell ref="C404:D404"/>
    <mergeCell ref="C405:D405"/>
    <mergeCell ref="E405:E406"/>
    <mergeCell ref="F405:F406"/>
    <mergeCell ref="C406:D406"/>
    <mergeCell ref="C391:D391"/>
    <mergeCell ref="E391:E392"/>
    <mergeCell ref="F391:F392"/>
    <mergeCell ref="C392:D392"/>
    <mergeCell ref="C398:D398"/>
    <mergeCell ref="C399:D399"/>
    <mergeCell ref="E399:E400"/>
    <mergeCell ref="F399:F400"/>
    <mergeCell ref="C400:D400"/>
    <mergeCell ref="C394:D394"/>
    <mergeCell ref="C395:D395"/>
    <mergeCell ref="E395:E396"/>
    <mergeCell ref="F395:F396"/>
    <mergeCell ref="C396:D396"/>
    <mergeCell ref="A380:F380"/>
    <mergeCell ref="C382:D382"/>
    <mergeCell ref="C372:D372"/>
    <mergeCell ref="C376:D376"/>
    <mergeCell ref="C390:D390"/>
    <mergeCell ref="C383:D383"/>
    <mergeCell ref="E383:E384"/>
    <mergeCell ref="F383:F384"/>
    <mergeCell ref="C384:D384"/>
    <mergeCell ref="C386:D386"/>
    <mergeCell ref="C387:D387"/>
    <mergeCell ref="E387:E388"/>
    <mergeCell ref="F387:F388"/>
    <mergeCell ref="C388:D388"/>
    <mergeCell ref="C366:D366"/>
    <mergeCell ref="C367:D367"/>
    <mergeCell ref="E367:E368"/>
    <mergeCell ref="F367:F368"/>
    <mergeCell ref="C368:D368"/>
    <mergeCell ref="C370:D370"/>
    <mergeCell ref="C377:D377"/>
    <mergeCell ref="E377:E378"/>
    <mergeCell ref="F377:F378"/>
    <mergeCell ref="C378:D378"/>
    <mergeCell ref="C371:D371"/>
    <mergeCell ref="E371:E372"/>
    <mergeCell ref="F371:F372"/>
    <mergeCell ref="A374:F374"/>
    <mergeCell ref="C362:D362"/>
    <mergeCell ref="C363:D363"/>
    <mergeCell ref="E363:E364"/>
    <mergeCell ref="F363:F364"/>
    <mergeCell ref="C364:D364"/>
    <mergeCell ref="C342:D342"/>
    <mergeCell ref="C343:D343"/>
    <mergeCell ref="E343:E344"/>
    <mergeCell ref="F343:F344"/>
    <mergeCell ref="C344:D344"/>
    <mergeCell ref="C356:D356"/>
    <mergeCell ref="C357:D357"/>
    <mergeCell ref="E357:E358"/>
    <mergeCell ref="F357:F358"/>
    <mergeCell ref="C358:D358"/>
    <mergeCell ref="A345:F345"/>
    <mergeCell ref="A347:F347"/>
    <mergeCell ref="C349:D349"/>
    <mergeCell ref="E350:E352"/>
    <mergeCell ref="A354:F354"/>
    <mergeCell ref="C360:D360"/>
    <mergeCell ref="C350:D350"/>
    <mergeCell ref="C351:D351"/>
    <mergeCell ref="C352:D352"/>
    <mergeCell ref="C335:D335"/>
    <mergeCell ref="E335:E336"/>
    <mergeCell ref="F335:F336"/>
    <mergeCell ref="C336:D336"/>
    <mergeCell ref="C338:D338"/>
    <mergeCell ref="C339:D339"/>
    <mergeCell ref="E339:E340"/>
    <mergeCell ref="F339:F340"/>
    <mergeCell ref="C340:D340"/>
    <mergeCell ref="C329:D329"/>
    <mergeCell ref="E329:E330"/>
    <mergeCell ref="F329:F330"/>
    <mergeCell ref="C330:D330"/>
    <mergeCell ref="A332:F332"/>
    <mergeCell ref="C334:D334"/>
    <mergeCell ref="C323:D323"/>
    <mergeCell ref="E323:E324"/>
    <mergeCell ref="F323:F324"/>
    <mergeCell ref="C324:D324"/>
    <mergeCell ref="A326:F326"/>
    <mergeCell ref="C328:D328"/>
    <mergeCell ref="C318:D318"/>
    <mergeCell ref="C319:D319"/>
    <mergeCell ref="E319:E320"/>
    <mergeCell ref="F319:F320"/>
    <mergeCell ref="C320:D320"/>
    <mergeCell ref="C322:D322"/>
    <mergeCell ref="C312:D312"/>
    <mergeCell ref="C314:D314"/>
    <mergeCell ref="C315:D315"/>
    <mergeCell ref="E315:E316"/>
    <mergeCell ref="F315:F316"/>
    <mergeCell ref="C316:D316"/>
    <mergeCell ref="A306:F306"/>
    <mergeCell ref="C308:D308"/>
    <mergeCell ref="C309:D309"/>
    <mergeCell ref="E309:E310"/>
    <mergeCell ref="F309:F310"/>
    <mergeCell ref="C310:D310"/>
    <mergeCell ref="A297:F297"/>
    <mergeCell ref="A299:F299"/>
    <mergeCell ref="C301:D301"/>
    <mergeCell ref="C302:D302"/>
    <mergeCell ref="E302:E304"/>
    <mergeCell ref="C303:D303"/>
    <mergeCell ref="C304:D304"/>
    <mergeCell ref="C290:D290"/>
    <mergeCell ref="E290:E291"/>
    <mergeCell ref="F290:F291"/>
    <mergeCell ref="C291:D291"/>
    <mergeCell ref="C293:D293"/>
    <mergeCell ref="C294:D294"/>
    <mergeCell ref="E294:E295"/>
    <mergeCell ref="F294:F295"/>
    <mergeCell ref="C295:D295"/>
    <mergeCell ref="C283:D283"/>
    <mergeCell ref="C284:D284"/>
    <mergeCell ref="E284:E285"/>
    <mergeCell ref="F284:F285"/>
    <mergeCell ref="C285:D285"/>
    <mergeCell ref="C289:D289"/>
    <mergeCell ref="C275:D275"/>
    <mergeCell ref="C276:D276"/>
    <mergeCell ref="E276:E277"/>
    <mergeCell ref="F276:F277"/>
    <mergeCell ref="C277:D277"/>
    <mergeCell ref="A279:F279"/>
    <mergeCell ref="A265:F265"/>
    <mergeCell ref="C269:D269"/>
    <mergeCell ref="C270:D270"/>
    <mergeCell ref="E270:E271"/>
    <mergeCell ref="F270:F271"/>
    <mergeCell ref="C271:D271"/>
    <mergeCell ref="A252:F252"/>
    <mergeCell ref="A254:F254"/>
    <mergeCell ref="C258:D258"/>
    <mergeCell ref="C259:D259"/>
    <mergeCell ref="E259:E260"/>
    <mergeCell ref="F259:F260"/>
    <mergeCell ref="C260:D260"/>
    <mergeCell ref="C245:D245"/>
    <mergeCell ref="E245:E246"/>
    <mergeCell ref="F245:F246"/>
    <mergeCell ref="C246:D246"/>
    <mergeCell ref="C248:D248"/>
    <mergeCell ref="C249:D249"/>
    <mergeCell ref="E249:E250"/>
    <mergeCell ref="F249:F250"/>
    <mergeCell ref="C250:D250"/>
    <mergeCell ref="C239:D239"/>
    <mergeCell ref="E239:E240"/>
    <mergeCell ref="F239:F240"/>
    <mergeCell ref="C240:D240"/>
    <mergeCell ref="A242:F242"/>
    <mergeCell ref="C244:D244"/>
    <mergeCell ref="C234:D234"/>
    <mergeCell ref="C235:D235"/>
    <mergeCell ref="E235:E236"/>
    <mergeCell ref="F235:F236"/>
    <mergeCell ref="C236:D236"/>
    <mergeCell ref="C238:D238"/>
    <mergeCell ref="A226:F226"/>
    <mergeCell ref="A228:F228"/>
    <mergeCell ref="C230:D230"/>
    <mergeCell ref="C231:D231"/>
    <mergeCell ref="E231:E232"/>
    <mergeCell ref="F231:F232"/>
    <mergeCell ref="C232:D232"/>
    <mergeCell ref="A218:F218"/>
    <mergeCell ref="A220:F220"/>
    <mergeCell ref="C222:D222"/>
    <mergeCell ref="C223:D223"/>
    <mergeCell ref="E223:E224"/>
    <mergeCell ref="F223:F224"/>
    <mergeCell ref="C224:D224"/>
    <mergeCell ref="A210:F210"/>
    <mergeCell ref="A212:F212"/>
    <mergeCell ref="C214:D214"/>
    <mergeCell ref="C215:D215"/>
    <mergeCell ref="E215:E216"/>
    <mergeCell ref="F215:F216"/>
    <mergeCell ref="C216:D216"/>
    <mergeCell ref="A202:F202"/>
    <mergeCell ref="A204:F204"/>
    <mergeCell ref="C206:D206"/>
    <mergeCell ref="C207:D207"/>
    <mergeCell ref="E207:E208"/>
    <mergeCell ref="F207:F208"/>
    <mergeCell ref="C208:D208"/>
    <mergeCell ref="A196:F196"/>
    <mergeCell ref="C198:D198"/>
    <mergeCell ref="C199:D199"/>
    <mergeCell ref="E199:E200"/>
    <mergeCell ref="F199:F200"/>
    <mergeCell ref="C200:D200"/>
    <mergeCell ref="A190:F190"/>
    <mergeCell ref="C192:D192"/>
    <mergeCell ref="C193:D193"/>
    <mergeCell ref="E193:E194"/>
    <mergeCell ref="F193:F194"/>
    <mergeCell ref="C194:D194"/>
    <mergeCell ref="C184:D184"/>
    <mergeCell ref="C185:D185"/>
    <mergeCell ref="E185:E186"/>
    <mergeCell ref="F185:F186"/>
    <mergeCell ref="C186:D186"/>
    <mergeCell ref="A188:F188"/>
    <mergeCell ref="C178:D178"/>
    <mergeCell ref="C179:D179"/>
    <mergeCell ref="E179:E180"/>
    <mergeCell ref="F179:F180"/>
    <mergeCell ref="C180:D180"/>
    <mergeCell ref="C182:D182"/>
    <mergeCell ref="A171:F171"/>
    <mergeCell ref="C173:D173"/>
    <mergeCell ref="C174:D174"/>
    <mergeCell ref="E174:E176"/>
    <mergeCell ref="C175:D175"/>
    <mergeCell ref="C176:D176"/>
    <mergeCell ref="A165:F165"/>
    <mergeCell ref="C167:D167"/>
    <mergeCell ref="C168:D168"/>
    <mergeCell ref="E168:E169"/>
    <mergeCell ref="F168:F169"/>
    <mergeCell ref="C169:D169"/>
    <mergeCell ref="C158:D158"/>
    <mergeCell ref="C159:D159"/>
    <mergeCell ref="E159:E160"/>
    <mergeCell ref="F159:F160"/>
    <mergeCell ref="C160:D160"/>
    <mergeCell ref="A163:F163"/>
    <mergeCell ref="C151:D151"/>
    <mergeCell ref="E151:E152"/>
    <mergeCell ref="F151:F152"/>
    <mergeCell ref="C152:D152"/>
    <mergeCell ref="A154:F154"/>
    <mergeCell ref="A156:F156"/>
    <mergeCell ref="C146:D146"/>
    <mergeCell ref="C147:D147"/>
    <mergeCell ref="E147:E148"/>
    <mergeCell ref="F147:F148"/>
    <mergeCell ref="C148:D148"/>
    <mergeCell ref="C150:D150"/>
    <mergeCell ref="C140:D140"/>
    <mergeCell ref="C141:D141"/>
    <mergeCell ref="E141:E142"/>
    <mergeCell ref="F141:F142"/>
    <mergeCell ref="C142:D142"/>
    <mergeCell ref="A144:F144"/>
    <mergeCell ref="C134:D134"/>
    <mergeCell ref="C135:D135"/>
    <mergeCell ref="E135:E136"/>
    <mergeCell ref="F135:F136"/>
    <mergeCell ref="C136:D136"/>
    <mergeCell ref="C138:D138"/>
    <mergeCell ref="C126:D126"/>
    <mergeCell ref="E126:E127"/>
    <mergeCell ref="F126:F127"/>
    <mergeCell ref="C127:D127"/>
    <mergeCell ref="A130:F130"/>
    <mergeCell ref="A132:F132"/>
    <mergeCell ref="C121:D121"/>
    <mergeCell ref="C122:D122"/>
    <mergeCell ref="E122:E123"/>
    <mergeCell ref="F122:F123"/>
    <mergeCell ref="C123:D123"/>
    <mergeCell ref="C125:D125"/>
    <mergeCell ref="A115:F115"/>
    <mergeCell ref="C117:D117"/>
    <mergeCell ref="C118:D118"/>
    <mergeCell ref="E118:E119"/>
    <mergeCell ref="F118:F119"/>
    <mergeCell ref="C119:D119"/>
    <mergeCell ref="C108:D108"/>
    <mergeCell ref="E108:E109"/>
    <mergeCell ref="F108:F109"/>
    <mergeCell ref="C109:D109"/>
    <mergeCell ref="C111:D111"/>
    <mergeCell ref="C112:D112"/>
    <mergeCell ref="E112:E113"/>
    <mergeCell ref="F112:F113"/>
    <mergeCell ref="C113:D113"/>
    <mergeCell ref="C103:D103"/>
    <mergeCell ref="C104:D104"/>
    <mergeCell ref="E104:E105"/>
    <mergeCell ref="F104:F105"/>
    <mergeCell ref="C105:D105"/>
    <mergeCell ref="C107:D107"/>
    <mergeCell ref="C97:D97"/>
    <mergeCell ref="C98:D98"/>
    <mergeCell ref="E98:E99"/>
    <mergeCell ref="F98:F99"/>
    <mergeCell ref="C99:D99"/>
    <mergeCell ref="A101:F101"/>
    <mergeCell ref="C91:D91"/>
    <mergeCell ref="C92:D92"/>
    <mergeCell ref="E92:E93"/>
    <mergeCell ref="F92:F93"/>
    <mergeCell ref="C93:D93"/>
    <mergeCell ref="A95:F95"/>
    <mergeCell ref="C85:D85"/>
    <mergeCell ref="C86:D86"/>
    <mergeCell ref="E86:E87"/>
    <mergeCell ref="F86:F87"/>
    <mergeCell ref="C87:D87"/>
    <mergeCell ref="C89:D89"/>
    <mergeCell ref="C77:D77"/>
    <mergeCell ref="E77:E78"/>
    <mergeCell ref="F77:F78"/>
    <mergeCell ref="C78:D78"/>
    <mergeCell ref="A81:F81"/>
    <mergeCell ref="A83:F83"/>
    <mergeCell ref="C71:D71"/>
    <mergeCell ref="E71:E72"/>
    <mergeCell ref="F71:F72"/>
    <mergeCell ref="C72:D72"/>
    <mergeCell ref="C74:D74"/>
    <mergeCell ref="C76:D76"/>
    <mergeCell ref="C66:D66"/>
    <mergeCell ref="C67:D67"/>
    <mergeCell ref="E67:E68"/>
    <mergeCell ref="F67:F68"/>
    <mergeCell ref="C68:D68"/>
    <mergeCell ref="C70:D70"/>
    <mergeCell ref="C59:D59"/>
    <mergeCell ref="E59:E60"/>
    <mergeCell ref="F59:F60"/>
    <mergeCell ref="C60:D60"/>
    <mergeCell ref="A62:F62"/>
    <mergeCell ref="A64:F64"/>
    <mergeCell ref="C53:D53"/>
    <mergeCell ref="E53:E54"/>
    <mergeCell ref="F53:F54"/>
    <mergeCell ref="C54:D54"/>
    <mergeCell ref="C56:D56"/>
    <mergeCell ref="A46:F46"/>
    <mergeCell ref="C58:D58"/>
    <mergeCell ref="C48:D48"/>
    <mergeCell ref="C49:D49"/>
    <mergeCell ref="E49:E50"/>
    <mergeCell ref="F49:F50"/>
    <mergeCell ref="C50:D50"/>
    <mergeCell ref="C52:D52"/>
    <mergeCell ref="A1:F3"/>
    <mergeCell ref="A5:F5"/>
    <mergeCell ref="A7:F7"/>
    <mergeCell ref="C9:D9"/>
    <mergeCell ref="C10:D10"/>
    <mergeCell ref="E10:E11"/>
    <mergeCell ref="F10:F11"/>
    <mergeCell ref="C11:D11"/>
    <mergeCell ref="A30:F30"/>
    <mergeCell ref="A22:F22"/>
    <mergeCell ref="A24:F24"/>
    <mergeCell ref="C26:D26"/>
    <mergeCell ref="C27:D27"/>
    <mergeCell ref="E27:E28"/>
    <mergeCell ref="F27:F28"/>
    <mergeCell ref="C28:D28"/>
    <mergeCell ref="A14:F14"/>
    <mergeCell ref="A16:F16"/>
    <mergeCell ref="C18:D18"/>
    <mergeCell ref="C19:D19"/>
    <mergeCell ref="E19:E20"/>
    <mergeCell ref="F19:F20"/>
    <mergeCell ref="C20:D20"/>
    <mergeCell ref="C32:D32"/>
    <mergeCell ref="C33:D33"/>
    <mergeCell ref="E33:E34"/>
    <mergeCell ref="F33:F34"/>
    <mergeCell ref="C34:D34"/>
    <mergeCell ref="C42:D42"/>
    <mergeCell ref="C43:D43"/>
    <mergeCell ref="E43:E44"/>
    <mergeCell ref="F43:F44"/>
    <mergeCell ref="C44:D44"/>
    <mergeCell ref="C36:D36"/>
    <mergeCell ref="C37:D37"/>
    <mergeCell ref="E37:E38"/>
    <mergeCell ref="F37:F38"/>
    <mergeCell ref="C38:D38"/>
    <mergeCell ref="C40:D40"/>
  </mergeCells>
  <pageMargins left="0.25" right="0.25" top="0.75" bottom="0.75" header="0.3" footer="0.3"/>
  <pageSetup paperSize="9" scale="72" orientation="portrait" r:id="rId1"/>
  <headerFooter>
    <oddHeader>&amp;RPág.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showGridLines="0" topLeftCell="A277" zoomScaleNormal="100" zoomScaleSheetLayoutView="90" workbookViewId="0">
      <selection activeCell="A305" sqref="A305"/>
    </sheetView>
  </sheetViews>
  <sheetFormatPr defaultRowHeight="15" x14ac:dyDescent="0.25"/>
  <cols>
    <col min="1" max="1" width="9.28515625" style="65" customWidth="1"/>
    <col min="2" max="2" width="82.42578125" style="65" bestFit="1" customWidth="1"/>
    <col min="3" max="4" width="9.140625" style="65"/>
    <col min="5" max="5" width="13.5703125" style="65" bestFit="1" customWidth="1"/>
    <col min="6" max="6" width="12.140625" style="107" bestFit="1" customWidth="1"/>
    <col min="7" max="16384" width="9.140625" style="65"/>
  </cols>
  <sheetData>
    <row r="1" spans="1:6" x14ac:dyDescent="0.25">
      <c r="A1" s="465" t="s">
        <v>525</v>
      </c>
      <c r="B1" s="466"/>
      <c r="C1" s="466"/>
      <c r="D1" s="466"/>
      <c r="E1" s="466"/>
      <c r="F1" s="467"/>
    </row>
    <row r="2" spans="1:6" x14ac:dyDescent="0.25">
      <c r="A2" s="468"/>
      <c r="B2" s="469"/>
      <c r="C2" s="469"/>
      <c r="D2" s="469"/>
      <c r="E2" s="469"/>
      <c r="F2" s="470"/>
    </row>
    <row r="3" spans="1:6" ht="15.75" thickBot="1" x14ac:dyDescent="0.3">
      <c r="A3" s="471"/>
      <c r="B3" s="472"/>
      <c r="C3" s="472"/>
      <c r="D3" s="472"/>
      <c r="E3" s="472"/>
      <c r="F3" s="473"/>
    </row>
    <row r="4" spans="1:6" x14ac:dyDescent="0.25">
      <c r="A4" s="66"/>
      <c r="B4" s="66"/>
      <c r="C4" s="66"/>
      <c r="D4" s="66"/>
      <c r="E4" s="66"/>
      <c r="F4" s="188"/>
    </row>
    <row r="5" spans="1:6" x14ac:dyDescent="0.25">
      <c r="A5" s="474" t="s">
        <v>282</v>
      </c>
      <c r="B5" s="474"/>
      <c r="C5" s="474"/>
      <c r="D5" s="474"/>
      <c r="E5" s="474"/>
      <c r="F5" s="474"/>
    </row>
    <row r="6" spans="1:6" s="68" customFormat="1" x14ac:dyDescent="0.25">
      <c r="A6" s="67"/>
      <c r="B6" s="67"/>
      <c r="C6" s="67"/>
      <c r="D6" s="67"/>
      <c r="E6" s="67"/>
      <c r="F6" s="189"/>
    </row>
    <row r="7" spans="1:6" s="68" customFormat="1" x14ac:dyDescent="0.25">
      <c r="A7" s="475" t="s">
        <v>283</v>
      </c>
      <c r="B7" s="475"/>
      <c r="C7" s="475"/>
      <c r="D7" s="475"/>
      <c r="E7" s="475"/>
      <c r="F7" s="475"/>
    </row>
    <row r="8" spans="1:6" x14ac:dyDescent="0.25">
      <c r="A8" s="69"/>
      <c r="B8" s="70"/>
      <c r="C8" s="70"/>
      <c r="D8" s="70"/>
      <c r="E8" s="70"/>
      <c r="F8" s="190"/>
    </row>
    <row r="9" spans="1:6" ht="15.75" thickBot="1" x14ac:dyDescent="0.3">
      <c r="A9" s="202"/>
      <c r="B9" s="72" t="s">
        <v>284</v>
      </c>
      <c r="C9" s="458" t="s">
        <v>254</v>
      </c>
      <c r="D9" s="458"/>
      <c r="E9" s="95" t="s">
        <v>285</v>
      </c>
      <c r="F9" s="191" t="s">
        <v>286</v>
      </c>
    </row>
    <row r="10" spans="1:6" x14ac:dyDescent="0.25">
      <c r="A10" s="73" t="s">
        <v>287</v>
      </c>
      <c r="B10" s="74" t="s">
        <v>441</v>
      </c>
      <c r="C10" s="464" t="s">
        <v>577</v>
      </c>
      <c r="D10" s="464"/>
      <c r="E10" s="460" t="s">
        <v>322</v>
      </c>
      <c r="F10" s="462">
        <v>80000</v>
      </c>
    </row>
    <row r="11" spans="1:6" x14ac:dyDescent="0.25">
      <c r="A11" s="73" t="s">
        <v>288</v>
      </c>
      <c r="B11" s="74" t="s">
        <v>274</v>
      </c>
      <c r="C11" s="464" t="s">
        <v>580</v>
      </c>
      <c r="D11" s="464"/>
      <c r="E11" s="461"/>
      <c r="F11" s="463"/>
    </row>
    <row r="12" spans="1:6" x14ac:dyDescent="0.25">
      <c r="A12" s="69"/>
      <c r="B12" s="70"/>
      <c r="C12" s="70"/>
      <c r="D12" s="70"/>
      <c r="E12" s="70"/>
      <c r="F12" s="190"/>
    </row>
    <row r="13" spans="1:6" x14ac:dyDescent="0.25">
      <c r="A13" s="69"/>
      <c r="B13" s="75"/>
      <c r="C13" s="76"/>
      <c r="D13" s="76"/>
      <c r="E13" s="69"/>
      <c r="F13" s="190"/>
    </row>
    <row r="14" spans="1:6" x14ac:dyDescent="0.25">
      <c r="A14" s="474" t="s">
        <v>289</v>
      </c>
      <c r="B14" s="474"/>
      <c r="C14" s="474"/>
      <c r="D14" s="474"/>
      <c r="E14" s="474"/>
      <c r="F14" s="474"/>
    </row>
    <row r="15" spans="1:6" x14ac:dyDescent="0.25">
      <c r="A15" s="69"/>
      <c r="B15" s="70"/>
      <c r="C15" s="70"/>
      <c r="D15" s="70"/>
      <c r="E15" s="70"/>
      <c r="F15" s="190"/>
    </row>
    <row r="16" spans="1:6" x14ac:dyDescent="0.25">
      <c r="A16" s="475" t="s">
        <v>290</v>
      </c>
      <c r="B16" s="475"/>
      <c r="C16" s="475"/>
      <c r="D16" s="475"/>
      <c r="E16" s="475"/>
      <c r="F16" s="475"/>
    </row>
    <row r="17" spans="1:6" x14ac:dyDescent="0.25">
      <c r="A17" s="69"/>
      <c r="B17" s="70"/>
      <c r="C17" s="70"/>
      <c r="D17" s="70"/>
      <c r="E17" s="70"/>
      <c r="F17" s="190"/>
    </row>
    <row r="18" spans="1:6" ht="15.75" thickBot="1" x14ac:dyDescent="0.3">
      <c r="A18" s="202"/>
      <c r="B18" s="72" t="s">
        <v>284</v>
      </c>
      <c r="C18" s="458" t="s">
        <v>254</v>
      </c>
      <c r="D18" s="458"/>
      <c r="E18" s="95" t="s">
        <v>285</v>
      </c>
      <c r="F18" s="191" t="s">
        <v>286</v>
      </c>
    </row>
    <row r="19" spans="1:6" x14ac:dyDescent="0.25">
      <c r="A19" s="77" t="s">
        <v>287</v>
      </c>
      <c r="B19" s="78" t="s">
        <v>527</v>
      </c>
      <c r="C19" s="459" t="s">
        <v>578</v>
      </c>
      <c r="D19" s="459"/>
      <c r="E19" s="460" t="s">
        <v>322</v>
      </c>
      <c r="F19" s="462">
        <v>80000</v>
      </c>
    </row>
    <row r="20" spans="1:6" x14ac:dyDescent="0.25">
      <c r="A20" s="77" t="s">
        <v>288</v>
      </c>
      <c r="B20" s="78" t="s">
        <v>609</v>
      </c>
      <c r="C20" s="459" t="s">
        <v>582</v>
      </c>
      <c r="D20" s="459"/>
      <c r="E20" s="461"/>
      <c r="F20" s="463"/>
    </row>
    <row r="21" spans="1:6" x14ac:dyDescent="0.25">
      <c r="A21" s="69"/>
      <c r="B21" s="70"/>
      <c r="C21" s="70"/>
      <c r="D21" s="70"/>
      <c r="E21" s="70"/>
      <c r="F21" s="190"/>
    </row>
    <row r="22" spans="1:6" x14ac:dyDescent="0.25">
      <c r="A22" s="474" t="s">
        <v>292</v>
      </c>
      <c r="B22" s="474"/>
      <c r="C22" s="474"/>
      <c r="D22" s="474"/>
      <c r="E22" s="474"/>
      <c r="F22" s="474"/>
    </row>
    <row r="23" spans="1:6" x14ac:dyDescent="0.25">
      <c r="A23" s="79"/>
      <c r="B23" s="70"/>
      <c r="C23" s="70"/>
      <c r="D23" s="70"/>
      <c r="E23" s="70"/>
      <c r="F23" s="190"/>
    </row>
    <row r="24" spans="1:6" x14ac:dyDescent="0.25">
      <c r="A24" s="475" t="s">
        <v>528</v>
      </c>
      <c r="B24" s="475"/>
      <c r="C24" s="475"/>
      <c r="D24" s="475"/>
      <c r="E24" s="475"/>
      <c r="F24" s="475"/>
    </row>
    <row r="25" spans="1:6" x14ac:dyDescent="0.25">
      <c r="A25" s="79"/>
      <c r="B25" s="70"/>
      <c r="C25" s="70"/>
      <c r="D25" s="70"/>
      <c r="E25" s="70"/>
      <c r="F25" s="190"/>
    </row>
    <row r="26" spans="1:6" ht="15.75" thickBot="1" x14ac:dyDescent="0.3">
      <c r="A26" s="202"/>
      <c r="B26" s="72" t="s">
        <v>284</v>
      </c>
      <c r="C26" s="458" t="s">
        <v>254</v>
      </c>
      <c r="D26" s="458"/>
      <c r="E26" s="95" t="s">
        <v>285</v>
      </c>
      <c r="F26" s="191" t="s">
        <v>286</v>
      </c>
    </row>
    <row r="27" spans="1:6" x14ac:dyDescent="0.25">
      <c r="A27" s="73" t="s">
        <v>287</v>
      </c>
      <c r="B27" s="74" t="s">
        <v>603</v>
      </c>
      <c r="C27" s="464" t="s">
        <v>551</v>
      </c>
      <c r="D27" s="464"/>
      <c r="E27" s="460" t="s">
        <v>323</v>
      </c>
      <c r="F27" s="462">
        <v>14000</v>
      </c>
    </row>
    <row r="28" spans="1:6" x14ac:dyDescent="0.25">
      <c r="A28" s="73" t="s">
        <v>288</v>
      </c>
      <c r="B28" s="74" t="s">
        <v>270</v>
      </c>
      <c r="C28" s="464" t="s">
        <v>569</v>
      </c>
      <c r="D28" s="464"/>
      <c r="E28" s="461"/>
      <c r="F28" s="463"/>
    </row>
    <row r="29" spans="1:6" x14ac:dyDescent="0.25">
      <c r="A29" s="79"/>
      <c r="B29" s="70"/>
      <c r="C29" s="70"/>
      <c r="D29" s="70"/>
      <c r="E29" s="70"/>
      <c r="F29" s="190"/>
    </row>
    <row r="30" spans="1:6" x14ac:dyDescent="0.25">
      <c r="A30" s="475" t="s">
        <v>432</v>
      </c>
      <c r="B30" s="475"/>
      <c r="C30" s="475"/>
      <c r="D30" s="475"/>
      <c r="E30" s="475"/>
      <c r="F30" s="475"/>
    </row>
    <row r="31" spans="1:6" x14ac:dyDescent="0.25">
      <c r="A31" s="79"/>
      <c r="B31" s="70"/>
      <c r="C31" s="70"/>
      <c r="D31" s="70"/>
      <c r="E31" s="70"/>
      <c r="F31" s="190"/>
    </row>
    <row r="32" spans="1:6" ht="15.75" thickBot="1" x14ac:dyDescent="0.3">
      <c r="A32" s="202"/>
      <c r="B32" s="72" t="s">
        <v>284</v>
      </c>
      <c r="C32" s="458" t="s">
        <v>254</v>
      </c>
      <c r="D32" s="458"/>
      <c r="E32" s="95" t="s">
        <v>285</v>
      </c>
      <c r="F32" s="191" t="s">
        <v>286</v>
      </c>
    </row>
    <row r="33" spans="1:6" x14ac:dyDescent="0.25">
      <c r="A33" s="77" t="s">
        <v>287</v>
      </c>
      <c r="B33" s="78" t="s">
        <v>255</v>
      </c>
      <c r="C33" s="459" t="s">
        <v>550</v>
      </c>
      <c r="D33" s="459"/>
      <c r="E33" s="460" t="s">
        <v>323</v>
      </c>
      <c r="F33" s="462">
        <v>11000</v>
      </c>
    </row>
    <row r="34" spans="1:6" x14ac:dyDescent="0.25">
      <c r="A34" s="77" t="s">
        <v>288</v>
      </c>
      <c r="B34" s="78" t="s">
        <v>603</v>
      </c>
      <c r="C34" s="459" t="s">
        <v>551</v>
      </c>
      <c r="D34" s="459"/>
      <c r="E34" s="461" t="s">
        <v>323</v>
      </c>
      <c r="F34" s="463"/>
    </row>
    <row r="35" spans="1:6" x14ac:dyDescent="0.25">
      <c r="A35" s="79"/>
      <c r="B35" s="70"/>
      <c r="C35" s="70"/>
      <c r="D35" s="70"/>
      <c r="E35" s="70"/>
      <c r="F35" s="190"/>
    </row>
    <row r="36" spans="1:6" ht="15.75" thickBot="1" x14ac:dyDescent="0.3">
      <c r="A36" s="202"/>
      <c r="B36" s="72" t="s">
        <v>284</v>
      </c>
      <c r="C36" s="458" t="s">
        <v>254</v>
      </c>
      <c r="D36" s="458"/>
      <c r="E36" s="95" t="s">
        <v>285</v>
      </c>
      <c r="F36" s="191" t="s">
        <v>286</v>
      </c>
    </row>
    <row r="37" spans="1:6" x14ac:dyDescent="0.25">
      <c r="A37" s="77" t="s">
        <v>287</v>
      </c>
      <c r="B37" s="78" t="s">
        <v>274</v>
      </c>
      <c r="C37" s="459" t="s">
        <v>580</v>
      </c>
      <c r="D37" s="459"/>
      <c r="E37" s="460" t="s">
        <v>322</v>
      </c>
      <c r="F37" s="462">
        <v>11000</v>
      </c>
    </row>
    <row r="38" spans="1:6" x14ac:dyDescent="0.25">
      <c r="A38" s="77" t="s">
        <v>288</v>
      </c>
      <c r="B38" s="78" t="s">
        <v>275</v>
      </c>
      <c r="C38" s="459" t="s">
        <v>581</v>
      </c>
      <c r="D38" s="459"/>
      <c r="E38" s="461" t="s">
        <v>322</v>
      </c>
      <c r="F38" s="463"/>
    </row>
    <row r="39" spans="1:6" x14ac:dyDescent="0.25">
      <c r="A39" s="79"/>
      <c r="B39" s="70"/>
      <c r="C39" s="70"/>
      <c r="D39" s="70"/>
      <c r="E39" s="70"/>
      <c r="F39" s="190"/>
    </row>
    <row r="40" spans="1:6" x14ac:dyDescent="0.25">
      <c r="A40" s="79"/>
      <c r="B40" s="76" t="s">
        <v>359</v>
      </c>
      <c r="C40" s="464">
        <v>11120500</v>
      </c>
      <c r="D40" s="464"/>
      <c r="E40" s="70"/>
      <c r="F40" s="190"/>
    </row>
    <row r="41" spans="1:6" x14ac:dyDescent="0.25">
      <c r="A41" s="79"/>
      <c r="B41" s="70"/>
      <c r="C41" s="70"/>
      <c r="D41" s="70"/>
      <c r="E41" s="70"/>
      <c r="F41" s="190"/>
    </row>
    <row r="42" spans="1:6" ht="15.75" thickBot="1" x14ac:dyDescent="0.3">
      <c r="A42" s="202"/>
      <c r="B42" s="72" t="s">
        <v>284</v>
      </c>
      <c r="C42" s="458" t="s">
        <v>254</v>
      </c>
      <c r="D42" s="458"/>
      <c r="E42" s="95" t="s">
        <v>285</v>
      </c>
      <c r="F42" s="191" t="s">
        <v>286</v>
      </c>
    </row>
    <row r="43" spans="1:6" x14ac:dyDescent="0.25">
      <c r="A43" s="77" t="s">
        <v>287</v>
      </c>
      <c r="B43" s="78" t="s">
        <v>278</v>
      </c>
      <c r="C43" s="459" t="s">
        <v>591</v>
      </c>
      <c r="D43" s="459"/>
      <c r="E43" s="460" t="s">
        <v>324</v>
      </c>
      <c r="F43" s="462">
        <v>11000</v>
      </c>
    </row>
    <row r="44" spans="1:6" x14ac:dyDescent="0.25">
      <c r="A44" s="77" t="s">
        <v>288</v>
      </c>
      <c r="B44" s="78" t="s">
        <v>279</v>
      </c>
      <c r="C44" s="459" t="s">
        <v>594</v>
      </c>
      <c r="D44" s="459"/>
      <c r="E44" s="461" t="s">
        <v>324</v>
      </c>
      <c r="F44" s="463"/>
    </row>
    <row r="45" spans="1:6" x14ac:dyDescent="0.25">
      <c r="A45" s="79"/>
      <c r="B45" s="70"/>
      <c r="C45" s="70"/>
      <c r="D45" s="70"/>
      <c r="E45" s="70"/>
      <c r="F45" s="190"/>
    </row>
    <row r="46" spans="1:6" x14ac:dyDescent="0.25">
      <c r="A46" s="475" t="s">
        <v>293</v>
      </c>
      <c r="B46" s="475"/>
      <c r="C46" s="475"/>
      <c r="D46" s="475"/>
      <c r="E46" s="475"/>
      <c r="F46" s="475"/>
    </row>
    <row r="47" spans="1:6" x14ac:dyDescent="0.25">
      <c r="A47" s="80"/>
      <c r="B47" s="80"/>
      <c r="C47" s="80"/>
      <c r="D47" s="80"/>
      <c r="E47" s="80"/>
      <c r="F47" s="192"/>
    </row>
    <row r="48" spans="1:6" ht="15.75" thickBot="1" x14ac:dyDescent="0.3">
      <c r="A48" s="202"/>
      <c r="B48" s="72" t="s">
        <v>284</v>
      </c>
      <c r="C48" s="458" t="s">
        <v>254</v>
      </c>
      <c r="D48" s="458"/>
      <c r="E48" s="95" t="s">
        <v>285</v>
      </c>
      <c r="F48" s="191" t="s">
        <v>286</v>
      </c>
    </row>
    <row r="49" spans="1:6" x14ac:dyDescent="0.25">
      <c r="A49" s="81" t="s">
        <v>287</v>
      </c>
      <c r="B49" s="78" t="s">
        <v>255</v>
      </c>
      <c r="C49" s="459" t="s">
        <v>550</v>
      </c>
      <c r="D49" s="459"/>
      <c r="E49" s="460" t="s">
        <v>323</v>
      </c>
      <c r="F49" s="462">
        <v>29000</v>
      </c>
    </row>
    <row r="50" spans="1:6" x14ac:dyDescent="0.25">
      <c r="A50" s="77" t="s">
        <v>288</v>
      </c>
      <c r="B50" s="78" t="s">
        <v>271</v>
      </c>
      <c r="C50" s="459" t="s">
        <v>570</v>
      </c>
      <c r="D50" s="459"/>
      <c r="E50" s="461" t="s">
        <v>323</v>
      </c>
      <c r="F50" s="463"/>
    </row>
    <row r="51" spans="1:6" x14ac:dyDescent="0.25">
      <c r="A51" s="79"/>
      <c r="B51" s="70"/>
      <c r="C51" s="70"/>
      <c r="D51" s="70"/>
      <c r="E51" s="70"/>
      <c r="F51" s="190"/>
    </row>
    <row r="52" spans="1:6" ht="15.75" thickBot="1" x14ac:dyDescent="0.3">
      <c r="A52" s="202"/>
      <c r="B52" s="72" t="s">
        <v>284</v>
      </c>
      <c r="C52" s="458" t="s">
        <v>254</v>
      </c>
      <c r="D52" s="458"/>
      <c r="E52" s="95" t="s">
        <v>285</v>
      </c>
      <c r="F52" s="191" t="s">
        <v>286</v>
      </c>
    </row>
    <row r="53" spans="1:6" x14ac:dyDescent="0.25">
      <c r="A53" s="77" t="s">
        <v>287</v>
      </c>
      <c r="B53" s="78" t="s">
        <v>274</v>
      </c>
      <c r="C53" s="459" t="s">
        <v>580</v>
      </c>
      <c r="D53" s="459"/>
      <c r="E53" s="460" t="s">
        <v>322</v>
      </c>
      <c r="F53" s="462">
        <v>29000</v>
      </c>
    </row>
    <row r="54" spans="1:6" x14ac:dyDescent="0.25">
      <c r="A54" s="77" t="s">
        <v>288</v>
      </c>
      <c r="B54" s="78" t="s">
        <v>275</v>
      </c>
      <c r="C54" s="459" t="s">
        <v>581</v>
      </c>
      <c r="D54" s="459"/>
      <c r="E54" s="461" t="s">
        <v>322</v>
      </c>
      <c r="F54" s="463"/>
    </row>
    <row r="55" spans="1:6" ht="7.5" customHeight="1" x14ac:dyDescent="0.25">
      <c r="A55" s="79"/>
      <c r="B55" s="70"/>
      <c r="C55" s="70"/>
      <c r="D55" s="70"/>
      <c r="E55" s="70"/>
      <c r="F55" s="190"/>
    </row>
    <row r="56" spans="1:6" x14ac:dyDescent="0.25">
      <c r="A56" s="79"/>
      <c r="B56" s="76" t="s">
        <v>359</v>
      </c>
      <c r="C56" s="464">
        <v>11130201</v>
      </c>
      <c r="D56" s="464"/>
      <c r="E56" s="70"/>
      <c r="F56" s="190"/>
    </row>
    <row r="57" spans="1:6" x14ac:dyDescent="0.25">
      <c r="A57" s="79"/>
      <c r="B57" s="70"/>
      <c r="C57" s="70"/>
      <c r="D57" s="70"/>
      <c r="E57" s="70"/>
      <c r="F57" s="190"/>
    </row>
    <row r="58" spans="1:6" ht="15.75" thickBot="1" x14ac:dyDescent="0.3">
      <c r="A58" s="202"/>
      <c r="B58" s="72" t="s">
        <v>284</v>
      </c>
      <c r="C58" s="458" t="s">
        <v>254</v>
      </c>
      <c r="D58" s="458"/>
      <c r="E58" s="95" t="s">
        <v>285</v>
      </c>
      <c r="F58" s="191" t="s">
        <v>286</v>
      </c>
    </row>
    <row r="59" spans="1:6" x14ac:dyDescent="0.25">
      <c r="A59" s="77" t="s">
        <v>287</v>
      </c>
      <c r="B59" s="78" t="s">
        <v>278</v>
      </c>
      <c r="C59" s="459" t="s">
        <v>591</v>
      </c>
      <c r="D59" s="459"/>
      <c r="E59" s="460" t="s">
        <v>324</v>
      </c>
      <c r="F59" s="462">
        <v>29000</v>
      </c>
    </row>
    <row r="60" spans="1:6" x14ac:dyDescent="0.25">
      <c r="A60" s="77" t="s">
        <v>288</v>
      </c>
      <c r="B60" s="78" t="s">
        <v>279</v>
      </c>
      <c r="C60" s="459" t="s">
        <v>594</v>
      </c>
      <c r="D60" s="459"/>
      <c r="E60" s="461" t="s">
        <v>324</v>
      </c>
      <c r="F60" s="463"/>
    </row>
    <row r="61" spans="1:6" x14ac:dyDescent="0.25">
      <c r="A61" s="69"/>
      <c r="B61" s="70"/>
      <c r="C61" s="70"/>
      <c r="D61" s="70"/>
      <c r="E61" s="70"/>
      <c r="F61" s="190"/>
    </row>
    <row r="62" spans="1:6" x14ac:dyDescent="0.25">
      <c r="A62" s="474" t="s">
        <v>294</v>
      </c>
      <c r="B62" s="474"/>
      <c r="C62" s="474"/>
      <c r="D62" s="474"/>
      <c r="E62" s="474"/>
      <c r="F62" s="474"/>
    </row>
    <row r="63" spans="1:6" x14ac:dyDescent="0.25">
      <c r="A63" s="69"/>
      <c r="B63" s="70"/>
      <c r="C63" s="70"/>
      <c r="D63" s="70"/>
      <c r="E63" s="70"/>
      <c r="F63" s="190"/>
    </row>
    <row r="64" spans="1:6" x14ac:dyDescent="0.25">
      <c r="A64" s="475" t="s">
        <v>361</v>
      </c>
      <c r="B64" s="475"/>
      <c r="C64" s="475"/>
      <c r="D64" s="475"/>
      <c r="E64" s="475"/>
      <c r="F64" s="475"/>
    </row>
    <row r="65" spans="1:6" x14ac:dyDescent="0.25">
      <c r="A65" s="79"/>
      <c r="B65" s="70"/>
      <c r="C65" s="70"/>
      <c r="D65" s="70"/>
      <c r="E65" s="70"/>
      <c r="F65" s="190"/>
    </row>
    <row r="66" spans="1:6" ht="15.75" thickBot="1" x14ac:dyDescent="0.3">
      <c r="A66" s="202"/>
      <c r="B66" s="72" t="s">
        <v>284</v>
      </c>
      <c r="C66" s="458" t="s">
        <v>254</v>
      </c>
      <c r="D66" s="458"/>
      <c r="E66" s="95" t="s">
        <v>285</v>
      </c>
      <c r="F66" s="191" t="s">
        <v>286</v>
      </c>
    </row>
    <row r="67" spans="1:6" x14ac:dyDescent="0.25">
      <c r="A67" s="77" t="s">
        <v>287</v>
      </c>
      <c r="B67" s="78" t="s">
        <v>255</v>
      </c>
      <c r="C67" s="459" t="s">
        <v>550</v>
      </c>
      <c r="D67" s="459"/>
      <c r="E67" s="460" t="s">
        <v>323</v>
      </c>
      <c r="F67" s="462">
        <v>15500</v>
      </c>
    </row>
    <row r="68" spans="1:6" x14ac:dyDescent="0.25">
      <c r="A68" s="77" t="s">
        <v>288</v>
      </c>
      <c r="B68" s="82" t="s">
        <v>605</v>
      </c>
      <c r="C68" s="459" t="s">
        <v>558</v>
      </c>
      <c r="D68" s="459"/>
      <c r="E68" s="461" t="s">
        <v>323</v>
      </c>
      <c r="F68" s="463"/>
    </row>
    <row r="69" spans="1:6" x14ac:dyDescent="0.25">
      <c r="A69" s="79"/>
      <c r="B69" s="70"/>
      <c r="C69" s="70"/>
      <c r="D69" s="70"/>
      <c r="E69" s="70"/>
      <c r="F69" s="190"/>
    </row>
    <row r="70" spans="1:6" ht="15.75" thickBot="1" x14ac:dyDescent="0.3">
      <c r="A70" s="202"/>
      <c r="B70" s="72" t="s">
        <v>284</v>
      </c>
      <c r="C70" s="458" t="s">
        <v>254</v>
      </c>
      <c r="D70" s="458"/>
      <c r="E70" s="95" t="s">
        <v>285</v>
      </c>
      <c r="F70" s="191" t="s">
        <v>286</v>
      </c>
    </row>
    <row r="71" spans="1:6" x14ac:dyDescent="0.25">
      <c r="A71" s="77" t="s">
        <v>287</v>
      </c>
      <c r="B71" s="78" t="s">
        <v>274</v>
      </c>
      <c r="C71" s="459" t="s">
        <v>580</v>
      </c>
      <c r="D71" s="459"/>
      <c r="E71" s="460" t="s">
        <v>322</v>
      </c>
      <c r="F71" s="462">
        <v>15500</v>
      </c>
    </row>
    <row r="72" spans="1:6" x14ac:dyDescent="0.25">
      <c r="A72" s="77" t="s">
        <v>288</v>
      </c>
      <c r="B72" s="78" t="s">
        <v>275</v>
      </c>
      <c r="C72" s="459" t="s">
        <v>581</v>
      </c>
      <c r="D72" s="459"/>
      <c r="E72" s="461" t="s">
        <v>322</v>
      </c>
      <c r="F72" s="463"/>
    </row>
    <row r="73" spans="1:6" ht="4.5" customHeight="1" x14ac:dyDescent="0.25">
      <c r="A73" s="79"/>
      <c r="B73" s="70"/>
      <c r="C73" s="70"/>
      <c r="D73" s="70"/>
      <c r="E73" s="70"/>
      <c r="F73" s="190"/>
    </row>
    <row r="74" spans="1:6" x14ac:dyDescent="0.25">
      <c r="A74" s="79"/>
      <c r="B74" s="76" t="s">
        <v>359</v>
      </c>
      <c r="C74" s="464">
        <v>21230000</v>
      </c>
      <c r="D74" s="464"/>
      <c r="E74" s="70"/>
      <c r="F74" s="190"/>
    </row>
    <row r="75" spans="1:6" x14ac:dyDescent="0.25">
      <c r="A75" s="79"/>
      <c r="B75" s="70"/>
      <c r="C75" s="70"/>
      <c r="D75" s="70"/>
      <c r="E75" s="70"/>
      <c r="F75" s="190"/>
    </row>
    <row r="76" spans="1:6" ht="15.75" thickBot="1" x14ac:dyDescent="0.3">
      <c r="A76" s="202"/>
      <c r="B76" s="72" t="s">
        <v>284</v>
      </c>
      <c r="C76" s="458" t="s">
        <v>254</v>
      </c>
      <c r="D76" s="458"/>
      <c r="E76" s="95" t="s">
        <v>285</v>
      </c>
      <c r="F76" s="191" t="s">
        <v>286</v>
      </c>
    </row>
    <row r="77" spans="1:6" x14ac:dyDescent="0.25">
      <c r="A77" s="77" t="s">
        <v>287</v>
      </c>
      <c r="B77" s="78" t="s">
        <v>278</v>
      </c>
      <c r="C77" s="459" t="s">
        <v>591</v>
      </c>
      <c r="D77" s="459"/>
      <c r="E77" s="460" t="s">
        <v>324</v>
      </c>
      <c r="F77" s="462">
        <v>15500</v>
      </c>
    </row>
    <row r="78" spans="1:6" x14ac:dyDescent="0.25">
      <c r="A78" s="77" t="s">
        <v>288</v>
      </c>
      <c r="B78" s="78" t="s">
        <v>295</v>
      </c>
      <c r="C78" s="459" t="s">
        <v>594</v>
      </c>
      <c r="D78" s="459"/>
      <c r="E78" s="461" t="s">
        <v>324</v>
      </c>
      <c r="F78" s="463"/>
    </row>
    <row r="79" spans="1:6" x14ac:dyDescent="0.25">
      <c r="A79" s="79"/>
      <c r="B79" s="70"/>
      <c r="C79" s="70"/>
      <c r="D79" s="70"/>
      <c r="E79" s="70"/>
      <c r="F79" s="190"/>
    </row>
    <row r="80" spans="1:6" x14ac:dyDescent="0.25">
      <c r="A80" s="69"/>
      <c r="B80" s="70"/>
      <c r="C80" s="70"/>
      <c r="D80" s="70"/>
      <c r="E80" s="70"/>
      <c r="F80" s="190"/>
    </row>
    <row r="81" spans="1:6" x14ac:dyDescent="0.25">
      <c r="A81" s="474" t="s">
        <v>296</v>
      </c>
      <c r="B81" s="474"/>
      <c r="C81" s="474"/>
      <c r="D81" s="474"/>
      <c r="E81" s="474"/>
      <c r="F81" s="474"/>
    </row>
    <row r="82" spans="1:6" x14ac:dyDescent="0.25">
      <c r="A82" s="69"/>
      <c r="B82" s="70"/>
      <c r="C82" s="70"/>
      <c r="D82" s="70"/>
      <c r="E82" s="70"/>
      <c r="F82" s="190"/>
    </row>
    <row r="83" spans="1:6" x14ac:dyDescent="0.25">
      <c r="A83" s="475" t="s">
        <v>367</v>
      </c>
      <c r="B83" s="475"/>
      <c r="C83" s="475"/>
      <c r="D83" s="475"/>
      <c r="E83" s="475"/>
      <c r="F83" s="475"/>
    </row>
    <row r="84" spans="1:6" x14ac:dyDescent="0.25">
      <c r="A84" s="79"/>
      <c r="B84" s="70"/>
      <c r="C84" s="70"/>
      <c r="D84" s="70"/>
      <c r="E84" s="70"/>
      <c r="F84" s="190"/>
    </row>
    <row r="85" spans="1:6" ht="15.75" thickBot="1" x14ac:dyDescent="0.3">
      <c r="A85" s="202"/>
      <c r="B85" s="72" t="s">
        <v>284</v>
      </c>
      <c r="C85" s="458" t="s">
        <v>254</v>
      </c>
      <c r="D85" s="458"/>
      <c r="E85" s="95" t="s">
        <v>285</v>
      </c>
      <c r="F85" s="191" t="s">
        <v>286</v>
      </c>
    </row>
    <row r="86" spans="1:6" x14ac:dyDescent="0.25">
      <c r="A86" s="77" t="s">
        <v>287</v>
      </c>
      <c r="B86" s="78" t="s">
        <v>609</v>
      </c>
      <c r="C86" s="459" t="s">
        <v>582</v>
      </c>
      <c r="D86" s="459"/>
      <c r="E86" s="460" t="s">
        <v>322</v>
      </c>
      <c r="F86" s="462">
        <v>200</v>
      </c>
    </row>
    <row r="87" spans="1:6" x14ac:dyDescent="0.25">
      <c r="A87" s="77" t="s">
        <v>288</v>
      </c>
      <c r="B87" s="78" t="s">
        <v>610</v>
      </c>
      <c r="C87" s="459" t="s">
        <v>666</v>
      </c>
      <c r="D87" s="459"/>
      <c r="E87" s="461" t="s">
        <v>322</v>
      </c>
      <c r="F87" s="463"/>
    </row>
    <row r="88" spans="1:6" x14ac:dyDescent="0.25">
      <c r="A88" s="79"/>
      <c r="B88" s="70"/>
      <c r="C88" s="70"/>
      <c r="D88" s="70"/>
      <c r="E88" s="70"/>
      <c r="F88" s="190"/>
    </row>
    <row r="89" spans="1:6" x14ac:dyDescent="0.25">
      <c r="A89" s="79"/>
      <c r="B89" s="76" t="s">
        <v>360</v>
      </c>
      <c r="C89" s="464">
        <v>339039</v>
      </c>
      <c r="D89" s="464"/>
      <c r="E89" s="70"/>
      <c r="F89" s="190"/>
    </row>
    <row r="90" spans="1:6" x14ac:dyDescent="0.25">
      <c r="A90" s="79"/>
      <c r="B90" s="76"/>
      <c r="C90" s="83"/>
      <c r="D90" s="83"/>
      <c r="E90" s="70"/>
      <c r="F90" s="190"/>
    </row>
    <row r="91" spans="1:6" ht="15.75" thickBot="1" x14ac:dyDescent="0.3">
      <c r="A91" s="202"/>
      <c r="B91" s="72" t="s">
        <v>284</v>
      </c>
      <c r="C91" s="458" t="s">
        <v>254</v>
      </c>
      <c r="D91" s="458"/>
      <c r="E91" s="95" t="s">
        <v>285</v>
      </c>
      <c r="F91" s="191" t="s">
        <v>286</v>
      </c>
    </row>
    <row r="92" spans="1:6" x14ac:dyDescent="0.25">
      <c r="A92" s="77" t="s">
        <v>287</v>
      </c>
      <c r="B92" s="78" t="s">
        <v>279</v>
      </c>
      <c r="C92" s="459" t="s">
        <v>594</v>
      </c>
      <c r="D92" s="459"/>
      <c r="E92" s="460" t="s">
        <v>324</v>
      </c>
      <c r="F92" s="462">
        <v>200</v>
      </c>
    </row>
    <row r="93" spans="1:6" x14ac:dyDescent="0.25">
      <c r="A93" s="77" t="s">
        <v>288</v>
      </c>
      <c r="B93" s="78" t="s">
        <v>297</v>
      </c>
      <c r="C93" s="459" t="s">
        <v>595</v>
      </c>
      <c r="D93" s="459"/>
      <c r="E93" s="461" t="s">
        <v>324</v>
      </c>
      <c r="F93" s="463"/>
    </row>
    <row r="94" spans="1:6" x14ac:dyDescent="0.25">
      <c r="A94" s="69"/>
      <c r="B94" s="70"/>
      <c r="C94" s="70"/>
      <c r="D94" s="70"/>
      <c r="E94" s="70"/>
      <c r="F94" s="190"/>
    </row>
    <row r="95" spans="1:6" x14ac:dyDescent="0.25">
      <c r="A95" s="475" t="s">
        <v>368</v>
      </c>
      <c r="B95" s="475"/>
      <c r="C95" s="475"/>
      <c r="D95" s="475"/>
      <c r="E95" s="475"/>
      <c r="F95" s="475"/>
    </row>
    <row r="96" spans="1:6" x14ac:dyDescent="0.25">
      <c r="A96" s="79"/>
      <c r="B96" s="70"/>
      <c r="C96" s="70"/>
      <c r="D96" s="70"/>
      <c r="E96" s="70"/>
      <c r="F96" s="190"/>
    </row>
    <row r="97" spans="1:6" ht="15.75" thickBot="1" x14ac:dyDescent="0.3">
      <c r="A97" s="202"/>
      <c r="B97" s="72" t="s">
        <v>284</v>
      </c>
      <c r="C97" s="458" t="s">
        <v>254</v>
      </c>
      <c r="D97" s="458"/>
      <c r="E97" s="95" t="s">
        <v>285</v>
      </c>
      <c r="F97" s="191" t="s">
        <v>286</v>
      </c>
    </row>
    <row r="98" spans="1:6" x14ac:dyDescent="0.25">
      <c r="A98" s="77" t="s">
        <v>287</v>
      </c>
      <c r="B98" s="78" t="s">
        <v>277</v>
      </c>
      <c r="C98" s="459" t="s">
        <v>590</v>
      </c>
      <c r="D98" s="459"/>
      <c r="E98" s="460" t="s">
        <v>324</v>
      </c>
      <c r="F98" s="462">
        <v>1200</v>
      </c>
    </row>
    <row r="99" spans="1:6" x14ac:dyDescent="0.25">
      <c r="A99" s="77" t="s">
        <v>288</v>
      </c>
      <c r="B99" s="82" t="s">
        <v>520</v>
      </c>
      <c r="C99" s="459" t="s">
        <v>510</v>
      </c>
      <c r="D99" s="459"/>
      <c r="E99" s="461" t="s">
        <v>324</v>
      </c>
      <c r="F99" s="463"/>
    </row>
    <row r="100" spans="1:6" x14ac:dyDescent="0.25">
      <c r="A100" s="79"/>
      <c r="B100" s="70"/>
      <c r="C100" s="70"/>
      <c r="D100" s="70"/>
      <c r="E100" s="70"/>
      <c r="F100" s="190"/>
    </row>
    <row r="101" spans="1:6" x14ac:dyDescent="0.25">
      <c r="A101" s="475" t="s">
        <v>433</v>
      </c>
      <c r="B101" s="475"/>
      <c r="C101" s="475"/>
      <c r="D101" s="475"/>
      <c r="E101" s="475"/>
      <c r="F101" s="475"/>
    </row>
    <row r="102" spans="1:6" x14ac:dyDescent="0.25">
      <c r="A102" s="79"/>
      <c r="B102" s="70"/>
      <c r="C102" s="70"/>
      <c r="D102" s="70"/>
      <c r="E102" s="70"/>
      <c r="F102" s="190"/>
    </row>
    <row r="103" spans="1:6" ht="15.75" thickBot="1" x14ac:dyDescent="0.3">
      <c r="A103" s="202"/>
      <c r="B103" s="72" t="s">
        <v>284</v>
      </c>
      <c r="C103" s="458" t="s">
        <v>254</v>
      </c>
      <c r="D103" s="458"/>
      <c r="E103" s="95" t="s">
        <v>285</v>
      </c>
      <c r="F103" s="191" t="s">
        <v>286</v>
      </c>
    </row>
    <row r="104" spans="1:6" x14ac:dyDescent="0.25">
      <c r="A104" s="77" t="s">
        <v>287</v>
      </c>
      <c r="B104" s="82" t="s">
        <v>267</v>
      </c>
      <c r="C104" s="459" t="s">
        <v>564</v>
      </c>
      <c r="D104" s="459"/>
      <c r="E104" s="460" t="s">
        <v>323</v>
      </c>
      <c r="F104" s="462">
        <v>100</v>
      </c>
    </row>
    <row r="105" spans="1:6" x14ac:dyDescent="0.25">
      <c r="A105" s="77" t="s">
        <v>288</v>
      </c>
      <c r="B105" s="78" t="s">
        <v>616</v>
      </c>
      <c r="C105" s="459" t="s">
        <v>559</v>
      </c>
      <c r="D105" s="459"/>
      <c r="E105" s="461" t="s">
        <v>323</v>
      </c>
      <c r="F105" s="463"/>
    </row>
    <row r="106" spans="1:6" x14ac:dyDescent="0.25">
      <c r="A106" s="79"/>
      <c r="B106" s="70"/>
      <c r="C106" s="70"/>
      <c r="D106" s="70"/>
      <c r="E106" s="70"/>
      <c r="F106" s="190"/>
    </row>
    <row r="107" spans="1:6" ht="15.75" thickBot="1" x14ac:dyDescent="0.3">
      <c r="A107" s="202"/>
      <c r="B107" s="72" t="s">
        <v>284</v>
      </c>
      <c r="C107" s="458" t="s">
        <v>254</v>
      </c>
      <c r="D107" s="458"/>
      <c r="E107" s="95" t="s">
        <v>285</v>
      </c>
      <c r="F107" s="191" t="s">
        <v>286</v>
      </c>
    </row>
    <row r="108" spans="1:6" ht="15" customHeight="1" x14ac:dyDescent="0.25">
      <c r="A108" s="77" t="s">
        <v>287</v>
      </c>
      <c r="B108" s="78" t="s">
        <v>610</v>
      </c>
      <c r="C108" s="459" t="s">
        <v>666</v>
      </c>
      <c r="D108" s="459"/>
      <c r="E108" s="460" t="s">
        <v>322</v>
      </c>
      <c r="F108" s="462">
        <v>100</v>
      </c>
    </row>
    <row r="109" spans="1:6" ht="15" customHeight="1" x14ac:dyDescent="0.25">
      <c r="A109" s="77" t="s">
        <v>288</v>
      </c>
      <c r="B109" s="78" t="s">
        <v>615</v>
      </c>
      <c r="C109" s="459" t="s">
        <v>668</v>
      </c>
      <c r="D109" s="459"/>
      <c r="E109" s="461" t="s">
        <v>322</v>
      </c>
      <c r="F109" s="463"/>
    </row>
    <row r="110" spans="1:6" ht="15" customHeight="1" x14ac:dyDescent="0.25">
      <c r="A110" s="84"/>
      <c r="B110" s="78"/>
      <c r="C110" s="85"/>
      <c r="D110" s="85"/>
      <c r="E110" s="86"/>
      <c r="F110" s="193"/>
    </row>
    <row r="111" spans="1:6" ht="15.75" customHeight="1" thickBot="1" x14ac:dyDescent="0.3">
      <c r="A111" s="202"/>
      <c r="B111" s="72" t="s">
        <v>284</v>
      </c>
      <c r="C111" s="458" t="s">
        <v>254</v>
      </c>
      <c r="D111" s="458"/>
      <c r="E111" s="95" t="s">
        <v>285</v>
      </c>
      <c r="F111" s="191" t="s">
        <v>286</v>
      </c>
    </row>
    <row r="112" spans="1:6" x14ac:dyDescent="0.25">
      <c r="A112" s="84" t="s">
        <v>287</v>
      </c>
      <c r="B112" s="82" t="s">
        <v>520</v>
      </c>
      <c r="C112" s="459" t="s">
        <v>510</v>
      </c>
      <c r="D112" s="459"/>
      <c r="E112" s="460" t="s">
        <v>324</v>
      </c>
      <c r="F112" s="462">
        <v>100</v>
      </c>
    </row>
    <row r="113" spans="1:6" x14ac:dyDescent="0.25">
      <c r="A113" s="84" t="s">
        <v>288</v>
      </c>
      <c r="B113" s="78" t="s">
        <v>521</v>
      </c>
      <c r="C113" s="459" t="s">
        <v>511</v>
      </c>
      <c r="D113" s="459"/>
      <c r="E113" s="461" t="s">
        <v>324</v>
      </c>
      <c r="F113" s="463"/>
    </row>
    <row r="114" spans="1:6" x14ac:dyDescent="0.25">
      <c r="A114" s="69"/>
      <c r="B114" s="70"/>
      <c r="C114" s="70"/>
      <c r="D114" s="70"/>
      <c r="E114" s="70"/>
      <c r="F114" s="190"/>
    </row>
    <row r="115" spans="1:6" x14ac:dyDescent="0.25">
      <c r="A115" s="475" t="s">
        <v>298</v>
      </c>
      <c r="B115" s="475"/>
      <c r="C115" s="475"/>
      <c r="D115" s="475"/>
      <c r="E115" s="475"/>
      <c r="F115" s="475"/>
    </row>
    <row r="116" spans="1:6" x14ac:dyDescent="0.25">
      <c r="A116" s="69"/>
      <c r="B116" s="70"/>
      <c r="C116" s="70"/>
      <c r="D116" s="70"/>
      <c r="E116" s="70"/>
      <c r="F116" s="190"/>
    </row>
    <row r="117" spans="1:6" ht="15.75" thickBot="1" x14ac:dyDescent="0.3">
      <c r="A117" s="202"/>
      <c r="B117" s="72" t="s">
        <v>284</v>
      </c>
      <c r="C117" s="458" t="s">
        <v>254</v>
      </c>
      <c r="D117" s="458"/>
      <c r="E117" s="95" t="s">
        <v>285</v>
      </c>
      <c r="F117" s="191" t="s">
        <v>286</v>
      </c>
    </row>
    <row r="118" spans="1:6" x14ac:dyDescent="0.25">
      <c r="A118" s="84" t="s">
        <v>287</v>
      </c>
      <c r="B118" s="78" t="s">
        <v>616</v>
      </c>
      <c r="C118" s="459" t="s">
        <v>559</v>
      </c>
      <c r="D118" s="459"/>
      <c r="E118" s="460" t="s">
        <v>323</v>
      </c>
      <c r="F118" s="462">
        <v>100</v>
      </c>
    </row>
    <row r="119" spans="1:6" x14ac:dyDescent="0.25">
      <c r="A119" s="84" t="s">
        <v>288</v>
      </c>
      <c r="B119" s="78" t="s">
        <v>255</v>
      </c>
      <c r="C119" s="459" t="s">
        <v>550</v>
      </c>
      <c r="D119" s="459"/>
      <c r="E119" s="461" t="s">
        <v>323</v>
      </c>
      <c r="F119" s="463"/>
    </row>
    <row r="120" spans="1:6" x14ac:dyDescent="0.25">
      <c r="A120" s="69"/>
      <c r="B120" s="70"/>
      <c r="C120" s="70"/>
      <c r="D120" s="70"/>
      <c r="E120" s="70"/>
      <c r="F120" s="190"/>
    </row>
    <row r="121" spans="1:6" ht="15.75" thickBot="1" x14ac:dyDescent="0.3">
      <c r="A121" s="202"/>
      <c r="B121" s="72" t="s">
        <v>284</v>
      </c>
      <c r="C121" s="458" t="s">
        <v>254</v>
      </c>
      <c r="D121" s="458"/>
      <c r="E121" s="95" t="s">
        <v>285</v>
      </c>
      <c r="F121" s="191" t="s">
        <v>286</v>
      </c>
    </row>
    <row r="122" spans="1:6" ht="15" customHeight="1" x14ac:dyDescent="0.25">
      <c r="A122" s="84" t="s">
        <v>287</v>
      </c>
      <c r="B122" s="78" t="s">
        <v>613</v>
      </c>
      <c r="C122" s="459" t="s">
        <v>584</v>
      </c>
      <c r="D122" s="459"/>
      <c r="E122" s="460" t="s">
        <v>322</v>
      </c>
      <c r="F122" s="462">
        <v>100</v>
      </c>
    </row>
    <row r="123" spans="1:6" ht="15" customHeight="1" x14ac:dyDescent="0.25">
      <c r="A123" s="84" t="s">
        <v>288</v>
      </c>
      <c r="B123" s="78" t="s">
        <v>612</v>
      </c>
      <c r="C123" s="480" t="s">
        <v>669</v>
      </c>
      <c r="D123" s="481"/>
      <c r="E123" s="461" t="s">
        <v>322</v>
      </c>
      <c r="F123" s="463"/>
    </row>
    <row r="124" spans="1:6" x14ac:dyDescent="0.25">
      <c r="A124" s="69"/>
      <c r="B124" s="70"/>
      <c r="C124" s="70"/>
      <c r="D124" s="70"/>
      <c r="E124" s="70"/>
      <c r="F124" s="190"/>
    </row>
    <row r="125" spans="1:6" ht="15.75" thickBot="1" x14ac:dyDescent="0.3">
      <c r="A125" s="202"/>
      <c r="B125" s="72" t="s">
        <v>284</v>
      </c>
      <c r="C125" s="458" t="s">
        <v>254</v>
      </c>
      <c r="D125" s="458"/>
      <c r="E125" s="95" t="s">
        <v>285</v>
      </c>
      <c r="F125" s="191" t="s">
        <v>286</v>
      </c>
    </row>
    <row r="126" spans="1:6" x14ac:dyDescent="0.25">
      <c r="A126" s="84" t="s">
        <v>287</v>
      </c>
      <c r="B126" s="78" t="s">
        <v>326</v>
      </c>
      <c r="C126" s="459" t="s">
        <v>595</v>
      </c>
      <c r="D126" s="459"/>
      <c r="E126" s="460" t="s">
        <v>324</v>
      </c>
      <c r="F126" s="462">
        <v>100</v>
      </c>
    </row>
    <row r="127" spans="1:6" x14ac:dyDescent="0.25">
      <c r="A127" s="84" t="s">
        <v>288</v>
      </c>
      <c r="B127" s="78" t="s">
        <v>300</v>
      </c>
      <c r="C127" s="459" t="s">
        <v>596</v>
      </c>
      <c r="D127" s="459"/>
      <c r="E127" s="461" t="s">
        <v>324</v>
      </c>
      <c r="F127" s="463"/>
    </row>
    <row r="128" spans="1:6" x14ac:dyDescent="0.25">
      <c r="A128" s="84"/>
      <c r="B128" s="78"/>
      <c r="C128" s="87"/>
      <c r="D128" s="87"/>
      <c r="E128" s="87"/>
      <c r="F128" s="193"/>
    </row>
    <row r="129" spans="1:6" x14ac:dyDescent="0.25">
      <c r="A129" s="69"/>
      <c r="B129" s="70"/>
      <c r="C129" s="70"/>
      <c r="D129" s="70"/>
      <c r="E129" s="70"/>
      <c r="F129" s="190"/>
    </row>
    <row r="130" spans="1:6" x14ac:dyDescent="0.25">
      <c r="A130" s="474" t="s">
        <v>301</v>
      </c>
      <c r="B130" s="474"/>
      <c r="C130" s="474"/>
      <c r="D130" s="474"/>
      <c r="E130" s="474"/>
      <c r="F130" s="474"/>
    </row>
    <row r="131" spans="1:6" x14ac:dyDescent="0.25">
      <c r="A131" s="88"/>
      <c r="B131" s="70"/>
      <c r="C131" s="70"/>
      <c r="D131" s="70"/>
      <c r="E131" s="70"/>
      <c r="F131" s="190"/>
    </row>
    <row r="132" spans="1:6" x14ac:dyDescent="0.25">
      <c r="A132" s="475" t="s">
        <v>529</v>
      </c>
      <c r="B132" s="475"/>
      <c r="C132" s="475"/>
      <c r="D132" s="475"/>
      <c r="E132" s="475"/>
      <c r="F132" s="475"/>
    </row>
    <row r="133" spans="1:6" x14ac:dyDescent="0.25">
      <c r="A133" s="89"/>
      <c r="B133" s="70"/>
      <c r="C133" s="70"/>
      <c r="D133" s="70"/>
      <c r="E133" s="70"/>
      <c r="F133" s="190"/>
    </row>
    <row r="134" spans="1:6" ht="15.75" thickBot="1" x14ac:dyDescent="0.3">
      <c r="A134" s="202"/>
      <c r="B134" s="72" t="s">
        <v>284</v>
      </c>
      <c r="C134" s="458" t="s">
        <v>254</v>
      </c>
      <c r="D134" s="458"/>
      <c r="E134" s="95" t="s">
        <v>285</v>
      </c>
      <c r="F134" s="191" t="s">
        <v>286</v>
      </c>
    </row>
    <row r="135" spans="1:6" ht="15" customHeight="1" x14ac:dyDescent="0.25">
      <c r="A135" s="90" t="s">
        <v>287</v>
      </c>
      <c r="B135" s="78" t="s">
        <v>609</v>
      </c>
      <c r="C135" s="459" t="s">
        <v>582</v>
      </c>
      <c r="D135" s="459"/>
      <c r="E135" s="460" t="s">
        <v>327</v>
      </c>
      <c r="F135" s="462">
        <v>24000</v>
      </c>
    </row>
    <row r="136" spans="1:6" ht="15" customHeight="1" x14ac:dyDescent="0.25">
      <c r="A136" s="90" t="s">
        <v>288</v>
      </c>
      <c r="B136" s="78" t="s">
        <v>610</v>
      </c>
      <c r="C136" s="459" t="s">
        <v>666</v>
      </c>
      <c r="D136" s="459"/>
      <c r="E136" s="461" t="s">
        <v>327</v>
      </c>
      <c r="F136" s="463"/>
    </row>
    <row r="137" spans="1:6" x14ac:dyDescent="0.25">
      <c r="A137" s="88"/>
      <c r="B137" s="70"/>
      <c r="C137" s="70"/>
      <c r="D137" s="70"/>
      <c r="E137" s="70"/>
      <c r="F137" s="190"/>
    </row>
    <row r="138" spans="1:6" x14ac:dyDescent="0.25">
      <c r="A138" s="79"/>
      <c r="B138" s="76" t="s">
        <v>360</v>
      </c>
      <c r="C138" s="464">
        <v>449052</v>
      </c>
      <c r="D138" s="464"/>
      <c r="E138" s="70"/>
      <c r="F138" s="190"/>
    </row>
    <row r="139" spans="1:6" x14ac:dyDescent="0.25">
      <c r="A139" s="79"/>
      <c r="B139" s="70"/>
      <c r="C139" s="70"/>
      <c r="D139" s="70"/>
      <c r="E139" s="70"/>
      <c r="F139" s="190"/>
    </row>
    <row r="140" spans="1:6" ht="15.75" thickBot="1" x14ac:dyDescent="0.3">
      <c r="A140" s="202"/>
      <c r="B140" s="72" t="s">
        <v>284</v>
      </c>
      <c r="C140" s="458" t="s">
        <v>254</v>
      </c>
      <c r="D140" s="458"/>
      <c r="E140" s="95" t="s">
        <v>285</v>
      </c>
      <c r="F140" s="191" t="s">
        <v>286</v>
      </c>
    </row>
    <row r="141" spans="1:6" x14ac:dyDescent="0.25">
      <c r="A141" s="90" t="s">
        <v>287</v>
      </c>
      <c r="B141" s="78" t="s">
        <v>295</v>
      </c>
      <c r="C141" s="459" t="s">
        <v>594</v>
      </c>
      <c r="D141" s="459"/>
      <c r="E141" s="460" t="s">
        <v>324</v>
      </c>
      <c r="F141" s="462">
        <v>24000</v>
      </c>
    </row>
    <row r="142" spans="1:6" x14ac:dyDescent="0.25">
      <c r="A142" s="90" t="s">
        <v>288</v>
      </c>
      <c r="B142" s="78" t="s">
        <v>326</v>
      </c>
      <c r="C142" s="459" t="s">
        <v>595</v>
      </c>
      <c r="D142" s="459"/>
      <c r="E142" s="461" t="s">
        <v>324</v>
      </c>
      <c r="F142" s="463"/>
    </row>
    <row r="143" spans="1:6" x14ac:dyDescent="0.25">
      <c r="A143" s="90"/>
      <c r="B143" s="78"/>
      <c r="C143" s="91"/>
      <c r="D143" s="91"/>
      <c r="E143" s="86"/>
      <c r="F143" s="193"/>
    </row>
    <row r="144" spans="1:6" x14ac:dyDescent="0.25">
      <c r="A144" s="475" t="s">
        <v>546</v>
      </c>
      <c r="B144" s="475"/>
      <c r="C144" s="475"/>
      <c r="D144" s="475"/>
      <c r="E144" s="475"/>
      <c r="F144" s="475"/>
    </row>
    <row r="145" spans="1:6" x14ac:dyDescent="0.25">
      <c r="A145" s="88"/>
      <c r="B145" s="70"/>
      <c r="C145" s="70"/>
      <c r="D145" s="70"/>
      <c r="E145" s="70"/>
      <c r="F145" s="190"/>
    </row>
    <row r="146" spans="1:6" ht="15.75" thickBot="1" x14ac:dyDescent="0.3">
      <c r="A146" s="202"/>
      <c r="B146" s="72" t="s">
        <v>284</v>
      </c>
      <c r="C146" s="458" t="s">
        <v>254</v>
      </c>
      <c r="D146" s="458"/>
      <c r="E146" s="95" t="s">
        <v>285</v>
      </c>
      <c r="F146" s="191" t="s">
        <v>286</v>
      </c>
    </row>
    <row r="147" spans="1:6" x14ac:dyDescent="0.25">
      <c r="A147" s="90" t="s">
        <v>287</v>
      </c>
      <c r="B147" s="92" t="s">
        <v>259</v>
      </c>
      <c r="C147" s="459" t="s">
        <v>555</v>
      </c>
      <c r="D147" s="459"/>
      <c r="E147" s="460" t="s">
        <v>323</v>
      </c>
      <c r="F147" s="462">
        <v>24000</v>
      </c>
    </row>
    <row r="148" spans="1:6" x14ac:dyDescent="0.25">
      <c r="A148" s="90" t="s">
        <v>288</v>
      </c>
      <c r="B148" s="78" t="s">
        <v>616</v>
      </c>
      <c r="C148" s="459" t="s">
        <v>559</v>
      </c>
      <c r="D148" s="459"/>
      <c r="E148" s="461" t="s">
        <v>323</v>
      </c>
      <c r="F148" s="463"/>
    </row>
    <row r="149" spans="1:6" x14ac:dyDescent="0.25">
      <c r="A149" s="89"/>
      <c r="B149" s="70"/>
      <c r="C149" s="70"/>
      <c r="D149" s="70"/>
      <c r="E149" s="70"/>
      <c r="F149" s="190"/>
    </row>
    <row r="150" spans="1:6" ht="15.75" thickBot="1" x14ac:dyDescent="0.3">
      <c r="A150" s="202"/>
      <c r="B150" s="72" t="s">
        <v>284</v>
      </c>
      <c r="C150" s="458" t="s">
        <v>254</v>
      </c>
      <c r="D150" s="458"/>
      <c r="E150" s="95" t="s">
        <v>285</v>
      </c>
      <c r="F150" s="191" t="s">
        <v>286</v>
      </c>
    </row>
    <row r="151" spans="1:6" ht="15" customHeight="1" x14ac:dyDescent="0.25">
      <c r="A151" s="90" t="s">
        <v>287</v>
      </c>
      <c r="B151" s="78" t="s">
        <v>610</v>
      </c>
      <c r="C151" s="459" t="s">
        <v>666</v>
      </c>
      <c r="D151" s="459"/>
      <c r="E151" s="460" t="s">
        <v>327</v>
      </c>
      <c r="F151" s="462">
        <v>24000</v>
      </c>
    </row>
    <row r="152" spans="1:6" ht="15" customHeight="1" x14ac:dyDescent="0.25">
      <c r="A152" s="90" t="s">
        <v>288</v>
      </c>
      <c r="B152" s="78" t="s">
        <v>615</v>
      </c>
      <c r="C152" s="459" t="s">
        <v>668</v>
      </c>
      <c r="D152" s="459"/>
      <c r="E152" s="461" t="s">
        <v>327</v>
      </c>
      <c r="F152" s="463"/>
    </row>
    <row r="153" spans="1:6" x14ac:dyDescent="0.25">
      <c r="A153" s="89"/>
      <c r="B153" s="70"/>
      <c r="C153" s="70"/>
      <c r="D153" s="70"/>
      <c r="E153" s="70"/>
      <c r="F153" s="190"/>
    </row>
    <row r="154" spans="1:6" x14ac:dyDescent="0.25">
      <c r="A154" s="474" t="s">
        <v>302</v>
      </c>
      <c r="B154" s="474"/>
      <c r="C154" s="474"/>
      <c r="D154" s="474"/>
      <c r="E154" s="474"/>
      <c r="F154" s="474"/>
    </row>
    <row r="155" spans="1:6" x14ac:dyDescent="0.25">
      <c r="A155" s="69"/>
      <c r="B155" s="70"/>
      <c r="C155" s="70"/>
      <c r="D155" s="70"/>
      <c r="E155" s="70"/>
      <c r="F155" s="190"/>
    </row>
    <row r="156" spans="1:6" x14ac:dyDescent="0.25">
      <c r="A156" s="475" t="s">
        <v>530</v>
      </c>
      <c r="B156" s="475"/>
      <c r="C156" s="475"/>
      <c r="D156" s="475"/>
      <c r="E156" s="475"/>
      <c r="F156" s="475"/>
    </row>
    <row r="157" spans="1:6" x14ac:dyDescent="0.25">
      <c r="A157" s="79"/>
      <c r="B157" s="70"/>
      <c r="C157" s="70"/>
      <c r="D157" s="70"/>
      <c r="E157" s="70"/>
      <c r="F157" s="190"/>
    </row>
    <row r="158" spans="1:6" ht="15.75" thickBot="1" x14ac:dyDescent="0.3">
      <c r="A158" s="202"/>
      <c r="B158" s="72" t="s">
        <v>284</v>
      </c>
      <c r="C158" s="458" t="s">
        <v>254</v>
      </c>
      <c r="D158" s="458"/>
      <c r="E158" s="95" t="s">
        <v>285</v>
      </c>
      <c r="F158" s="191" t="s">
        <v>286</v>
      </c>
    </row>
    <row r="159" spans="1:6" x14ac:dyDescent="0.25">
      <c r="A159" s="93" t="s">
        <v>287</v>
      </c>
      <c r="B159" s="74" t="s">
        <v>497</v>
      </c>
      <c r="C159" s="464" t="s">
        <v>565</v>
      </c>
      <c r="D159" s="464"/>
      <c r="E159" s="460" t="s">
        <v>323</v>
      </c>
      <c r="F159" s="462">
        <v>400</v>
      </c>
    </row>
    <row r="160" spans="1:6" x14ac:dyDescent="0.25">
      <c r="A160" s="93" t="s">
        <v>288</v>
      </c>
      <c r="B160" s="74" t="s">
        <v>261</v>
      </c>
      <c r="C160" s="464" t="s">
        <v>604</v>
      </c>
      <c r="D160" s="464"/>
      <c r="E160" s="461" t="s">
        <v>323</v>
      </c>
      <c r="F160" s="463"/>
    </row>
    <row r="161" spans="1:6" x14ac:dyDescent="0.25">
      <c r="A161" s="84"/>
      <c r="B161" s="82"/>
      <c r="C161" s="87"/>
      <c r="D161" s="87"/>
      <c r="E161" s="87"/>
      <c r="F161" s="193"/>
    </row>
    <row r="162" spans="1:6" x14ac:dyDescent="0.25">
      <c r="A162" s="69"/>
      <c r="B162" s="70"/>
      <c r="C162" s="70"/>
      <c r="D162" s="70"/>
      <c r="E162" s="70"/>
      <c r="F162" s="190"/>
    </row>
    <row r="163" spans="1:6" x14ac:dyDescent="0.25">
      <c r="A163" s="474" t="s">
        <v>434</v>
      </c>
      <c r="B163" s="474"/>
      <c r="C163" s="474"/>
      <c r="D163" s="474"/>
      <c r="E163" s="474"/>
      <c r="F163" s="474"/>
    </row>
    <row r="164" spans="1:6" x14ac:dyDescent="0.25">
      <c r="A164" s="69"/>
      <c r="B164" s="70"/>
      <c r="C164" s="70"/>
      <c r="D164" s="70"/>
      <c r="E164" s="70"/>
      <c r="F164" s="190"/>
    </row>
    <row r="165" spans="1:6" x14ac:dyDescent="0.25">
      <c r="A165" s="475" t="s">
        <v>303</v>
      </c>
      <c r="B165" s="475"/>
      <c r="C165" s="475"/>
      <c r="D165" s="475"/>
      <c r="E165" s="475"/>
      <c r="F165" s="475"/>
    </row>
    <row r="166" spans="1:6" x14ac:dyDescent="0.25">
      <c r="A166" s="79"/>
      <c r="B166" s="70"/>
      <c r="C166" s="70"/>
      <c r="D166" s="70"/>
      <c r="E166" s="70"/>
      <c r="F166" s="190"/>
    </row>
    <row r="167" spans="1:6" ht="15.75" thickBot="1" x14ac:dyDescent="0.3">
      <c r="A167" s="202"/>
      <c r="B167" s="72" t="s">
        <v>284</v>
      </c>
      <c r="C167" s="458" t="s">
        <v>254</v>
      </c>
      <c r="D167" s="458"/>
      <c r="E167" s="95" t="s">
        <v>285</v>
      </c>
      <c r="F167" s="191" t="s">
        <v>286</v>
      </c>
    </row>
    <row r="168" spans="1:6" ht="15" customHeight="1" x14ac:dyDescent="0.25">
      <c r="A168" s="93" t="s">
        <v>287</v>
      </c>
      <c r="B168" s="74" t="s">
        <v>261</v>
      </c>
      <c r="C168" s="464" t="s">
        <v>604</v>
      </c>
      <c r="D168" s="464"/>
      <c r="E168" s="460" t="s">
        <v>323</v>
      </c>
      <c r="F168" s="462">
        <v>200</v>
      </c>
    </row>
    <row r="169" spans="1:6" x14ac:dyDescent="0.25">
      <c r="A169" s="93" t="s">
        <v>288</v>
      </c>
      <c r="B169" s="92" t="s">
        <v>259</v>
      </c>
      <c r="C169" s="459" t="s">
        <v>555</v>
      </c>
      <c r="D169" s="459"/>
      <c r="E169" s="461" t="s">
        <v>323</v>
      </c>
      <c r="F169" s="463"/>
    </row>
    <row r="170" spans="1:6" x14ac:dyDescent="0.25">
      <c r="A170" s="70"/>
      <c r="B170" s="70"/>
      <c r="C170" s="70"/>
      <c r="D170" s="70"/>
      <c r="E170" s="70"/>
      <c r="F170" s="190"/>
    </row>
    <row r="171" spans="1:6" x14ac:dyDescent="0.25">
      <c r="A171" s="475" t="s">
        <v>369</v>
      </c>
      <c r="B171" s="475"/>
      <c r="C171" s="475"/>
      <c r="D171" s="475"/>
      <c r="E171" s="475"/>
      <c r="F171" s="475"/>
    </row>
    <row r="172" spans="1:6" x14ac:dyDescent="0.25">
      <c r="A172" s="79"/>
      <c r="B172" s="70"/>
      <c r="C172" s="70"/>
      <c r="D172" s="70"/>
      <c r="E172" s="70"/>
      <c r="F172" s="190"/>
    </row>
    <row r="173" spans="1:6" ht="15.75" thickBot="1" x14ac:dyDescent="0.3">
      <c r="A173" s="202"/>
      <c r="B173" s="72" t="s">
        <v>284</v>
      </c>
      <c r="C173" s="458" t="s">
        <v>254</v>
      </c>
      <c r="D173" s="458"/>
      <c r="E173" s="95" t="s">
        <v>285</v>
      </c>
      <c r="F173" s="191" t="s">
        <v>286</v>
      </c>
    </row>
    <row r="174" spans="1:6" x14ac:dyDescent="0.25">
      <c r="A174" s="84" t="s">
        <v>287</v>
      </c>
      <c r="B174" s="78" t="s">
        <v>255</v>
      </c>
      <c r="C174" s="459" t="s">
        <v>550</v>
      </c>
      <c r="D174" s="459"/>
      <c r="E174" s="460" t="s">
        <v>323</v>
      </c>
      <c r="F174" s="194">
        <v>14000</v>
      </c>
    </row>
    <row r="175" spans="1:6" x14ac:dyDescent="0.25">
      <c r="A175" s="84" t="s">
        <v>288</v>
      </c>
      <c r="B175" s="92" t="s">
        <v>259</v>
      </c>
      <c r="C175" s="459" t="s">
        <v>555</v>
      </c>
      <c r="D175" s="459"/>
      <c r="E175" s="476"/>
      <c r="F175" s="195">
        <v>11800</v>
      </c>
    </row>
    <row r="176" spans="1:6" x14ac:dyDescent="0.25">
      <c r="A176" s="84" t="s">
        <v>288</v>
      </c>
      <c r="B176" s="92" t="s">
        <v>421</v>
      </c>
      <c r="C176" s="459" t="s">
        <v>576</v>
      </c>
      <c r="D176" s="459"/>
      <c r="E176" s="477"/>
      <c r="F176" s="195">
        <f>F174-F175</f>
        <v>2200</v>
      </c>
    </row>
    <row r="178" spans="1:6" ht="15.75" thickBot="1" x14ac:dyDescent="0.3">
      <c r="A178" s="202"/>
      <c r="B178" s="72" t="s">
        <v>284</v>
      </c>
      <c r="C178" s="458" t="s">
        <v>254</v>
      </c>
      <c r="D178" s="458"/>
      <c r="E178" s="95" t="s">
        <v>285</v>
      </c>
      <c r="F178" s="191" t="s">
        <v>286</v>
      </c>
    </row>
    <row r="179" spans="1:6" x14ac:dyDescent="0.25">
      <c r="A179" s="84" t="s">
        <v>287</v>
      </c>
      <c r="B179" s="78" t="s">
        <v>274</v>
      </c>
      <c r="C179" s="459" t="s">
        <v>580</v>
      </c>
      <c r="D179" s="459"/>
      <c r="E179" s="460" t="s">
        <v>322</v>
      </c>
      <c r="F179" s="462">
        <v>14000</v>
      </c>
    </row>
    <row r="180" spans="1:6" x14ac:dyDescent="0.25">
      <c r="A180" s="84" t="s">
        <v>288</v>
      </c>
      <c r="B180" s="78" t="s">
        <v>275</v>
      </c>
      <c r="C180" s="459" t="s">
        <v>581</v>
      </c>
      <c r="D180" s="459"/>
      <c r="E180" s="461" t="s">
        <v>322</v>
      </c>
      <c r="F180" s="463"/>
    </row>
    <row r="181" spans="1:6" x14ac:dyDescent="0.25">
      <c r="A181" s="79"/>
      <c r="B181" s="70"/>
      <c r="C181" s="70"/>
      <c r="D181" s="70"/>
      <c r="E181" s="70"/>
      <c r="F181" s="190"/>
    </row>
    <row r="182" spans="1:6" x14ac:dyDescent="0.25">
      <c r="A182" s="79"/>
      <c r="B182" s="76" t="s">
        <v>359</v>
      </c>
      <c r="C182" s="464">
        <v>22150000</v>
      </c>
      <c r="D182" s="464"/>
      <c r="E182" s="70"/>
      <c r="F182" s="190"/>
    </row>
    <row r="183" spans="1:6" x14ac:dyDescent="0.25">
      <c r="A183" s="79"/>
      <c r="B183" s="70"/>
      <c r="C183" s="70"/>
      <c r="D183" s="70"/>
      <c r="E183" s="70"/>
      <c r="F183" s="190"/>
    </row>
    <row r="184" spans="1:6" ht="15.75" thickBot="1" x14ac:dyDescent="0.3">
      <c r="A184" s="202"/>
      <c r="B184" s="72" t="s">
        <v>284</v>
      </c>
      <c r="C184" s="458" t="s">
        <v>254</v>
      </c>
      <c r="D184" s="458"/>
      <c r="E184" s="95" t="s">
        <v>285</v>
      </c>
      <c r="F184" s="191" t="s">
        <v>286</v>
      </c>
    </row>
    <row r="185" spans="1:6" x14ac:dyDescent="0.25">
      <c r="A185" s="84" t="s">
        <v>287</v>
      </c>
      <c r="B185" s="78" t="s">
        <v>278</v>
      </c>
      <c r="C185" s="459" t="s">
        <v>591</v>
      </c>
      <c r="D185" s="459"/>
      <c r="E185" s="460" t="s">
        <v>324</v>
      </c>
      <c r="F185" s="462">
        <v>14000</v>
      </c>
    </row>
    <row r="186" spans="1:6" x14ac:dyDescent="0.25">
      <c r="A186" s="84" t="s">
        <v>288</v>
      </c>
      <c r="B186" s="78" t="s">
        <v>295</v>
      </c>
      <c r="C186" s="459" t="s">
        <v>594</v>
      </c>
      <c r="D186" s="459"/>
      <c r="E186" s="461" t="s">
        <v>324</v>
      </c>
      <c r="F186" s="463"/>
    </row>
    <row r="188" spans="1:6" x14ac:dyDescent="0.25">
      <c r="A188" s="474" t="s">
        <v>438</v>
      </c>
      <c r="B188" s="474"/>
      <c r="C188" s="474"/>
      <c r="D188" s="474"/>
      <c r="E188" s="474"/>
      <c r="F188" s="474"/>
    </row>
    <row r="189" spans="1:6" x14ac:dyDescent="0.25">
      <c r="A189" s="69"/>
      <c r="B189" s="70"/>
      <c r="C189" s="70"/>
      <c r="D189" s="70"/>
      <c r="E189" s="70"/>
      <c r="F189" s="190"/>
    </row>
    <row r="190" spans="1:6" x14ac:dyDescent="0.25">
      <c r="A190" s="475" t="s">
        <v>370</v>
      </c>
      <c r="B190" s="475"/>
      <c r="C190" s="475"/>
      <c r="D190" s="475"/>
      <c r="E190" s="475"/>
      <c r="F190" s="475"/>
    </row>
    <row r="191" spans="1:6" x14ac:dyDescent="0.25">
      <c r="A191" s="79"/>
      <c r="B191" s="70"/>
      <c r="C191" s="70"/>
      <c r="D191" s="70"/>
      <c r="E191" s="70"/>
      <c r="F191" s="190"/>
    </row>
    <row r="192" spans="1:6" ht="15.75" thickBot="1" x14ac:dyDescent="0.3">
      <c r="A192" s="202"/>
      <c r="B192" s="72" t="s">
        <v>284</v>
      </c>
      <c r="C192" s="458" t="s">
        <v>254</v>
      </c>
      <c r="D192" s="458"/>
      <c r="E192" s="95" t="s">
        <v>285</v>
      </c>
      <c r="F192" s="191" t="s">
        <v>286</v>
      </c>
    </row>
    <row r="193" spans="1:6" ht="15" customHeight="1" x14ac:dyDescent="0.25">
      <c r="A193" s="84" t="s">
        <v>287</v>
      </c>
      <c r="B193" s="74" t="s">
        <v>261</v>
      </c>
      <c r="C193" s="464" t="s">
        <v>604</v>
      </c>
      <c r="D193" s="464"/>
      <c r="E193" s="460" t="s">
        <v>323</v>
      </c>
      <c r="F193" s="462">
        <v>200</v>
      </c>
    </row>
    <row r="194" spans="1:6" x14ac:dyDescent="0.25">
      <c r="A194" s="84" t="s">
        <v>288</v>
      </c>
      <c r="B194" s="92" t="s">
        <v>259</v>
      </c>
      <c r="C194" s="459" t="s">
        <v>555</v>
      </c>
      <c r="D194" s="459"/>
      <c r="E194" s="461" t="s">
        <v>323</v>
      </c>
      <c r="F194" s="463"/>
    </row>
    <row r="195" spans="1:6" x14ac:dyDescent="0.25">
      <c r="A195" s="70"/>
      <c r="B195" s="70"/>
      <c r="C195" s="70"/>
      <c r="D195" s="70"/>
      <c r="E195" s="70"/>
      <c r="F195" s="190"/>
    </row>
    <row r="196" spans="1:6" x14ac:dyDescent="0.25">
      <c r="A196" s="475" t="s">
        <v>371</v>
      </c>
      <c r="B196" s="475"/>
      <c r="C196" s="475"/>
      <c r="D196" s="475"/>
      <c r="E196" s="475"/>
      <c r="F196" s="475"/>
    </row>
    <row r="197" spans="1:6" x14ac:dyDescent="0.25">
      <c r="A197" s="70"/>
      <c r="B197" s="70"/>
      <c r="C197" s="70"/>
      <c r="D197" s="70"/>
      <c r="E197" s="70"/>
      <c r="F197" s="190"/>
    </row>
    <row r="198" spans="1:6" ht="15.75" thickBot="1" x14ac:dyDescent="0.3">
      <c r="A198" s="202"/>
      <c r="B198" s="72" t="s">
        <v>284</v>
      </c>
      <c r="C198" s="458" t="s">
        <v>254</v>
      </c>
      <c r="D198" s="458"/>
      <c r="E198" s="95" t="s">
        <v>285</v>
      </c>
      <c r="F198" s="191" t="s">
        <v>286</v>
      </c>
    </row>
    <row r="199" spans="1:6" x14ac:dyDescent="0.25">
      <c r="A199" s="84" t="s">
        <v>287</v>
      </c>
      <c r="B199" s="82" t="s">
        <v>266</v>
      </c>
      <c r="C199" s="459" t="s">
        <v>567</v>
      </c>
      <c r="D199" s="459"/>
      <c r="E199" s="460" t="s">
        <v>323</v>
      </c>
      <c r="F199" s="462">
        <v>11800</v>
      </c>
    </row>
    <row r="200" spans="1:6" x14ac:dyDescent="0.25">
      <c r="A200" s="84" t="s">
        <v>288</v>
      </c>
      <c r="B200" s="82" t="s">
        <v>259</v>
      </c>
      <c r="C200" s="459" t="s">
        <v>555</v>
      </c>
      <c r="D200" s="459"/>
      <c r="E200" s="461" t="s">
        <v>323</v>
      </c>
      <c r="F200" s="463"/>
    </row>
    <row r="202" spans="1:6" x14ac:dyDescent="0.25">
      <c r="A202" s="474" t="s">
        <v>304</v>
      </c>
      <c r="B202" s="474"/>
      <c r="C202" s="474"/>
      <c r="D202" s="474"/>
      <c r="E202" s="474"/>
      <c r="F202" s="474"/>
    </row>
    <row r="203" spans="1:6" x14ac:dyDescent="0.25">
      <c r="A203" s="69"/>
      <c r="B203" s="70"/>
      <c r="C203" s="70"/>
      <c r="D203" s="70"/>
      <c r="E203" s="70"/>
      <c r="F203" s="190"/>
    </row>
    <row r="204" spans="1:6" x14ac:dyDescent="0.25">
      <c r="A204" s="475" t="s">
        <v>531</v>
      </c>
      <c r="B204" s="475"/>
      <c r="C204" s="475"/>
      <c r="D204" s="475"/>
      <c r="E204" s="475"/>
      <c r="F204" s="475"/>
    </row>
    <row r="205" spans="1:6" x14ac:dyDescent="0.25">
      <c r="A205" s="79"/>
      <c r="B205" s="70"/>
      <c r="C205" s="70"/>
      <c r="D205" s="70"/>
      <c r="E205" s="70"/>
      <c r="F205" s="190"/>
    </row>
    <row r="206" spans="1:6" ht="15.75" thickBot="1" x14ac:dyDescent="0.3">
      <c r="A206" s="202"/>
      <c r="B206" s="72" t="s">
        <v>284</v>
      </c>
      <c r="C206" s="458" t="s">
        <v>254</v>
      </c>
      <c r="D206" s="458"/>
      <c r="E206" s="95" t="s">
        <v>285</v>
      </c>
      <c r="F206" s="191" t="s">
        <v>286</v>
      </c>
    </row>
    <row r="207" spans="1:6" x14ac:dyDescent="0.25">
      <c r="A207" s="84" t="s">
        <v>287</v>
      </c>
      <c r="B207" s="82" t="s">
        <v>260</v>
      </c>
      <c r="C207" s="459" t="s">
        <v>556</v>
      </c>
      <c r="D207" s="459"/>
      <c r="E207" s="460" t="s">
        <v>323</v>
      </c>
      <c r="F207" s="462">
        <v>60000</v>
      </c>
    </row>
    <row r="208" spans="1:6" x14ac:dyDescent="0.25">
      <c r="A208" s="84" t="s">
        <v>288</v>
      </c>
      <c r="B208" s="82" t="s">
        <v>272</v>
      </c>
      <c r="C208" s="459" t="s">
        <v>574</v>
      </c>
      <c r="D208" s="459"/>
      <c r="E208" s="461" t="s">
        <v>323</v>
      </c>
      <c r="F208" s="463"/>
    </row>
    <row r="209" spans="1:6" x14ac:dyDescent="0.25">
      <c r="A209" s="70"/>
      <c r="B209" s="70"/>
      <c r="C209" s="70"/>
      <c r="D209" s="70"/>
      <c r="E209" s="70"/>
      <c r="F209" s="190"/>
    </row>
    <row r="210" spans="1:6" x14ac:dyDescent="0.25">
      <c r="A210" s="474" t="s">
        <v>305</v>
      </c>
      <c r="B210" s="474"/>
      <c r="C210" s="474"/>
      <c r="D210" s="474"/>
      <c r="E210" s="474"/>
      <c r="F210" s="474"/>
    </row>
    <row r="211" spans="1:6" x14ac:dyDescent="0.25">
      <c r="A211" s="69"/>
      <c r="B211" s="70"/>
      <c r="C211" s="70"/>
      <c r="D211" s="70"/>
      <c r="E211" s="70"/>
      <c r="F211" s="190"/>
    </row>
    <row r="212" spans="1:6" x14ac:dyDescent="0.25">
      <c r="A212" s="475" t="s">
        <v>437</v>
      </c>
      <c r="B212" s="475"/>
      <c r="C212" s="475"/>
      <c r="D212" s="475"/>
      <c r="E212" s="475"/>
      <c r="F212" s="475"/>
    </row>
    <row r="213" spans="1:6" x14ac:dyDescent="0.25">
      <c r="A213" s="79"/>
      <c r="B213" s="70"/>
      <c r="C213" s="70"/>
      <c r="D213" s="70"/>
      <c r="E213" s="70"/>
      <c r="F213" s="190"/>
    </row>
    <row r="214" spans="1:6" ht="15.75" thickBot="1" x14ac:dyDescent="0.3">
      <c r="A214" s="202"/>
      <c r="B214" s="72" t="s">
        <v>284</v>
      </c>
      <c r="C214" s="458" t="s">
        <v>254</v>
      </c>
      <c r="D214" s="458"/>
      <c r="E214" s="95" t="s">
        <v>285</v>
      </c>
      <c r="F214" s="191" t="s">
        <v>286</v>
      </c>
    </row>
    <row r="215" spans="1:6" x14ac:dyDescent="0.25">
      <c r="A215" s="84" t="s">
        <v>287</v>
      </c>
      <c r="B215" s="82" t="s">
        <v>260</v>
      </c>
      <c r="C215" s="459" t="s">
        <v>556</v>
      </c>
      <c r="D215" s="459"/>
      <c r="E215" s="460" t="s">
        <v>323</v>
      </c>
      <c r="F215" s="462">
        <v>10000</v>
      </c>
    </row>
    <row r="216" spans="1:6" x14ac:dyDescent="0.25">
      <c r="A216" s="84" t="s">
        <v>288</v>
      </c>
      <c r="B216" s="74" t="s">
        <v>273</v>
      </c>
      <c r="C216" s="459" t="s">
        <v>575</v>
      </c>
      <c r="D216" s="459"/>
      <c r="E216" s="461" t="s">
        <v>323</v>
      </c>
      <c r="F216" s="463"/>
    </row>
    <row r="218" spans="1:6" x14ac:dyDescent="0.25">
      <c r="A218" s="474" t="s">
        <v>306</v>
      </c>
      <c r="B218" s="474"/>
      <c r="C218" s="474"/>
      <c r="D218" s="474"/>
      <c r="E218" s="474"/>
      <c r="F218" s="474"/>
    </row>
    <row r="219" spans="1:6" x14ac:dyDescent="0.25">
      <c r="A219" s="69"/>
      <c r="B219" s="70"/>
      <c r="C219" s="70"/>
      <c r="D219" s="70"/>
      <c r="E219" s="70"/>
      <c r="F219" s="190"/>
    </row>
    <row r="220" spans="1:6" x14ac:dyDescent="0.25">
      <c r="A220" s="475" t="s">
        <v>532</v>
      </c>
      <c r="B220" s="475"/>
      <c r="C220" s="475"/>
      <c r="D220" s="475"/>
      <c r="E220" s="475"/>
      <c r="F220" s="475"/>
    </row>
    <row r="221" spans="1:6" x14ac:dyDescent="0.25">
      <c r="A221" s="79"/>
      <c r="B221" s="70"/>
      <c r="C221" s="70"/>
      <c r="D221" s="70"/>
      <c r="E221" s="70"/>
      <c r="F221" s="190"/>
    </row>
    <row r="222" spans="1:6" ht="15.75" thickBot="1" x14ac:dyDescent="0.3">
      <c r="A222" s="202"/>
      <c r="B222" s="72" t="s">
        <v>284</v>
      </c>
      <c r="C222" s="458" t="s">
        <v>254</v>
      </c>
      <c r="D222" s="458"/>
      <c r="E222" s="95" t="s">
        <v>285</v>
      </c>
      <c r="F222" s="191" t="s">
        <v>286</v>
      </c>
    </row>
    <row r="223" spans="1:6" x14ac:dyDescent="0.25">
      <c r="A223" s="93" t="s">
        <v>287</v>
      </c>
      <c r="B223" s="74" t="s">
        <v>269</v>
      </c>
      <c r="C223" s="464" t="s">
        <v>568</v>
      </c>
      <c r="D223" s="464"/>
      <c r="E223" s="460" t="s">
        <v>323</v>
      </c>
      <c r="F223" s="462">
        <v>5000</v>
      </c>
    </row>
    <row r="224" spans="1:6" x14ac:dyDescent="0.25">
      <c r="A224" s="93" t="s">
        <v>288</v>
      </c>
      <c r="B224" s="82" t="s">
        <v>260</v>
      </c>
      <c r="C224" s="459" t="s">
        <v>556</v>
      </c>
      <c r="D224" s="459"/>
      <c r="E224" s="461" t="s">
        <v>323</v>
      </c>
      <c r="F224" s="463"/>
    </row>
    <row r="226" spans="1:6" x14ac:dyDescent="0.25">
      <c r="A226" s="474" t="s">
        <v>307</v>
      </c>
      <c r="B226" s="474"/>
      <c r="C226" s="474"/>
      <c r="D226" s="474"/>
      <c r="E226" s="474"/>
      <c r="F226" s="474"/>
    </row>
    <row r="227" spans="1:6" x14ac:dyDescent="0.25">
      <c r="A227" s="69"/>
      <c r="B227" s="70"/>
      <c r="C227" s="70"/>
      <c r="D227" s="70"/>
      <c r="E227" s="70"/>
      <c r="F227" s="190"/>
    </row>
    <row r="228" spans="1:6" x14ac:dyDescent="0.25">
      <c r="A228" s="475" t="s">
        <v>533</v>
      </c>
      <c r="B228" s="475"/>
      <c r="C228" s="475"/>
      <c r="D228" s="475"/>
      <c r="E228" s="475"/>
      <c r="F228" s="475"/>
    </row>
    <row r="229" spans="1:6" x14ac:dyDescent="0.25">
      <c r="A229" s="79"/>
      <c r="B229" s="70"/>
      <c r="C229" s="70"/>
      <c r="D229" s="70"/>
      <c r="E229" s="70"/>
      <c r="F229" s="190"/>
    </row>
    <row r="230" spans="1:6" ht="15.75" thickBot="1" x14ac:dyDescent="0.3">
      <c r="A230" s="202"/>
      <c r="B230" s="72" t="s">
        <v>284</v>
      </c>
      <c r="C230" s="458" t="s">
        <v>254</v>
      </c>
      <c r="D230" s="458"/>
      <c r="E230" s="95" t="s">
        <v>285</v>
      </c>
      <c r="F230" s="191" t="s">
        <v>286</v>
      </c>
    </row>
    <row r="231" spans="1:6" x14ac:dyDescent="0.25">
      <c r="A231" s="84" t="s">
        <v>287</v>
      </c>
      <c r="B231" s="82" t="s">
        <v>256</v>
      </c>
      <c r="C231" s="459" t="s">
        <v>552</v>
      </c>
      <c r="D231" s="459"/>
      <c r="E231" s="460" t="s">
        <v>323</v>
      </c>
      <c r="F231" s="462">
        <v>2000</v>
      </c>
    </row>
    <row r="232" spans="1:6" x14ac:dyDescent="0.25">
      <c r="A232" s="84" t="s">
        <v>288</v>
      </c>
      <c r="B232" s="82" t="s">
        <v>265</v>
      </c>
      <c r="C232" s="459" t="s">
        <v>561</v>
      </c>
      <c r="D232" s="459"/>
      <c r="E232" s="461" t="s">
        <v>323</v>
      </c>
      <c r="F232" s="463"/>
    </row>
    <row r="234" spans="1:6" ht="15.75" thickBot="1" x14ac:dyDescent="0.3">
      <c r="A234" s="202"/>
      <c r="B234" s="72" t="s">
        <v>284</v>
      </c>
      <c r="C234" s="458" t="s">
        <v>254</v>
      </c>
      <c r="D234" s="458"/>
      <c r="E234" s="95" t="s">
        <v>285</v>
      </c>
      <c r="F234" s="191" t="s">
        <v>286</v>
      </c>
    </row>
    <row r="235" spans="1:6" x14ac:dyDescent="0.25">
      <c r="A235" s="84" t="s">
        <v>287</v>
      </c>
      <c r="B235" s="78" t="s">
        <v>278</v>
      </c>
      <c r="C235" s="459" t="s">
        <v>591</v>
      </c>
      <c r="D235" s="459"/>
      <c r="E235" s="460" t="s">
        <v>324</v>
      </c>
      <c r="F235" s="462">
        <v>2000</v>
      </c>
    </row>
    <row r="236" spans="1:6" x14ac:dyDescent="0.25">
      <c r="A236" s="84" t="s">
        <v>288</v>
      </c>
      <c r="B236" s="78" t="s">
        <v>279</v>
      </c>
      <c r="C236" s="459" t="s">
        <v>594</v>
      </c>
      <c r="D236" s="459"/>
      <c r="E236" s="461" t="s">
        <v>324</v>
      </c>
      <c r="F236" s="463"/>
    </row>
    <row r="238" spans="1:6" ht="15.75" thickBot="1" x14ac:dyDescent="0.3">
      <c r="A238" s="202"/>
      <c r="B238" s="72" t="s">
        <v>284</v>
      </c>
      <c r="C238" s="458" t="s">
        <v>254</v>
      </c>
      <c r="D238" s="458"/>
      <c r="E238" s="95" t="s">
        <v>285</v>
      </c>
      <c r="F238" s="191" t="s">
        <v>286</v>
      </c>
    </row>
    <row r="239" spans="1:6" x14ac:dyDescent="0.25">
      <c r="A239" s="84" t="s">
        <v>287</v>
      </c>
      <c r="B239" s="78" t="s">
        <v>279</v>
      </c>
      <c r="C239" s="459" t="s">
        <v>594</v>
      </c>
      <c r="D239" s="459"/>
      <c r="E239" s="460" t="s">
        <v>324</v>
      </c>
      <c r="F239" s="462">
        <v>2000</v>
      </c>
    </row>
    <row r="240" spans="1:6" x14ac:dyDescent="0.25">
      <c r="A240" s="84" t="s">
        <v>288</v>
      </c>
      <c r="B240" s="78" t="s">
        <v>325</v>
      </c>
      <c r="C240" s="459" t="s">
        <v>595</v>
      </c>
      <c r="D240" s="459"/>
      <c r="E240" s="461" t="s">
        <v>324</v>
      </c>
      <c r="F240" s="463"/>
    </row>
    <row r="242" spans="1:6" x14ac:dyDescent="0.25">
      <c r="A242" s="475" t="s">
        <v>534</v>
      </c>
      <c r="B242" s="475"/>
      <c r="C242" s="475"/>
      <c r="D242" s="475"/>
      <c r="E242" s="475"/>
      <c r="F242" s="475"/>
    </row>
    <row r="243" spans="1:6" x14ac:dyDescent="0.25">
      <c r="A243" s="79"/>
      <c r="B243" s="70"/>
      <c r="C243" s="70"/>
      <c r="D243" s="70"/>
      <c r="E243" s="70"/>
      <c r="F243" s="190"/>
    </row>
    <row r="244" spans="1:6" ht="15.75" thickBot="1" x14ac:dyDescent="0.3">
      <c r="A244" s="202"/>
      <c r="B244" s="72" t="s">
        <v>284</v>
      </c>
      <c r="C244" s="458" t="s">
        <v>254</v>
      </c>
      <c r="D244" s="458"/>
      <c r="E244" s="95" t="s">
        <v>285</v>
      </c>
      <c r="F244" s="191" t="s">
        <v>286</v>
      </c>
    </row>
    <row r="245" spans="1:6" x14ac:dyDescent="0.25">
      <c r="A245" s="84" t="s">
        <v>287</v>
      </c>
      <c r="B245" s="82" t="s">
        <v>265</v>
      </c>
      <c r="C245" s="459" t="s">
        <v>561</v>
      </c>
      <c r="D245" s="459"/>
      <c r="E245" s="460" t="s">
        <v>323</v>
      </c>
      <c r="F245" s="462">
        <v>700</v>
      </c>
    </row>
    <row r="246" spans="1:6" x14ac:dyDescent="0.25">
      <c r="A246" s="84" t="s">
        <v>288</v>
      </c>
      <c r="B246" s="82" t="s">
        <v>308</v>
      </c>
      <c r="C246" s="459" t="s">
        <v>552</v>
      </c>
      <c r="D246" s="459"/>
      <c r="E246" s="461" t="s">
        <v>323</v>
      </c>
      <c r="F246" s="463"/>
    </row>
    <row r="248" spans="1:6" ht="15.75" thickBot="1" x14ac:dyDescent="0.3">
      <c r="A248" s="202"/>
      <c r="B248" s="72" t="s">
        <v>284</v>
      </c>
      <c r="C248" s="458" t="s">
        <v>254</v>
      </c>
      <c r="D248" s="458"/>
      <c r="E248" s="95" t="s">
        <v>285</v>
      </c>
      <c r="F248" s="191" t="s">
        <v>286</v>
      </c>
    </row>
    <row r="249" spans="1:6" x14ac:dyDescent="0.25">
      <c r="A249" s="84" t="s">
        <v>287</v>
      </c>
      <c r="B249" s="78" t="s">
        <v>297</v>
      </c>
      <c r="C249" s="459" t="s">
        <v>595</v>
      </c>
      <c r="D249" s="459"/>
      <c r="E249" s="460" t="s">
        <v>324</v>
      </c>
      <c r="F249" s="462">
        <v>700</v>
      </c>
    </row>
    <row r="250" spans="1:6" x14ac:dyDescent="0.25">
      <c r="A250" s="84" t="s">
        <v>288</v>
      </c>
      <c r="B250" s="78" t="s">
        <v>300</v>
      </c>
      <c r="C250" s="459" t="s">
        <v>596</v>
      </c>
      <c r="D250" s="459"/>
      <c r="E250" s="461" t="s">
        <v>324</v>
      </c>
      <c r="F250" s="463"/>
    </row>
    <row r="252" spans="1:6" x14ac:dyDescent="0.25">
      <c r="A252" s="474" t="s">
        <v>309</v>
      </c>
      <c r="B252" s="474"/>
      <c r="C252" s="474"/>
      <c r="D252" s="474"/>
      <c r="E252" s="474"/>
      <c r="F252" s="474"/>
    </row>
    <row r="253" spans="1:6" x14ac:dyDescent="0.25">
      <c r="A253" s="80"/>
      <c r="B253" s="80"/>
      <c r="C253" s="80"/>
      <c r="D253" s="80"/>
      <c r="E253" s="80"/>
      <c r="F253" s="192"/>
    </row>
    <row r="254" spans="1:6" x14ac:dyDescent="0.25">
      <c r="A254" s="475" t="s">
        <v>436</v>
      </c>
      <c r="B254" s="475"/>
      <c r="C254" s="475"/>
      <c r="D254" s="475"/>
      <c r="E254" s="475"/>
      <c r="F254" s="475"/>
    </row>
    <row r="255" spans="1:6" x14ac:dyDescent="0.25">
      <c r="A255" s="80"/>
      <c r="B255" s="80"/>
      <c r="C255" s="80"/>
      <c r="D255" s="80"/>
      <c r="E255" s="80"/>
      <c r="F255" s="192"/>
    </row>
    <row r="256" spans="1:6" x14ac:dyDescent="0.25">
      <c r="A256" s="80"/>
      <c r="B256" s="80" t="s">
        <v>310</v>
      </c>
      <c r="C256" s="80"/>
      <c r="D256" s="80"/>
      <c r="E256" s="80"/>
      <c r="F256" s="192"/>
    </row>
    <row r="257" spans="1:6" ht="6.75" customHeight="1" x14ac:dyDescent="0.25">
      <c r="A257" s="69"/>
      <c r="B257" s="70"/>
      <c r="C257" s="70"/>
      <c r="D257" s="70"/>
      <c r="E257" s="70"/>
      <c r="F257" s="190"/>
    </row>
    <row r="258" spans="1:6" ht="15.75" thickBot="1" x14ac:dyDescent="0.3">
      <c r="A258" s="71"/>
      <c r="B258" s="72" t="s">
        <v>284</v>
      </c>
      <c r="C258" s="458" t="s">
        <v>254</v>
      </c>
      <c r="D258" s="458"/>
      <c r="E258" s="95" t="s">
        <v>285</v>
      </c>
      <c r="F258" s="191" t="s">
        <v>286</v>
      </c>
    </row>
    <row r="259" spans="1:6" x14ac:dyDescent="0.25">
      <c r="A259" s="84" t="s">
        <v>287</v>
      </c>
      <c r="B259" s="78" t="s">
        <v>623</v>
      </c>
      <c r="C259" s="478" t="s">
        <v>592</v>
      </c>
      <c r="D259" s="479"/>
      <c r="E259" s="460" t="s">
        <v>324</v>
      </c>
      <c r="F259" s="462">
        <v>3000</v>
      </c>
    </row>
    <row r="260" spans="1:6" x14ac:dyDescent="0.25">
      <c r="A260" s="84" t="s">
        <v>288</v>
      </c>
      <c r="B260" s="78" t="s">
        <v>280</v>
      </c>
      <c r="C260" s="480" t="s">
        <v>598</v>
      </c>
      <c r="D260" s="481"/>
      <c r="E260" s="461" t="s">
        <v>324</v>
      </c>
      <c r="F260" s="463"/>
    </row>
    <row r="261" spans="1:6" x14ac:dyDescent="0.25">
      <c r="A261" s="84"/>
      <c r="B261" s="78"/>
      <c r="C261" s="96"/>
      <c r="D261" s="96"/>
      <c r="E261" s="97"/>
      <c r="F261" s="192"/>
    </row>
    <row r="262" spans="1:6" x14ac:dyDescent="0.25">
      <c r="A262" s="84"/>
      <c r="B262" s="80" t="s">
        <v>422</v>
      </c>
      <c r="C262" s="96"/>
      <c r="D262" s="96"/>
      <c r="E262" s="97"/>
      <c r="F262" s="192"/>
    </row>
    <row r="263" spans="1:6" x14ac:dyDescent="0.25">
      <c r="A263" s="84"/>
      <c r="B263" s="78" t="s">
        <v>363</v>
      </c>
      <c r="C263" s="96"/>
      <c r="D263" s="96"/>
      <c r="E263" s="97"/>
      <c r="F263" s="192"/>
    </row>
    <row r="264" spans="1:6" x14ac:dyDescent="0.25">
      <c r="A264" s="69"/>
      <c r="B264" s="70"/>
      <c r="C264" s="70"/>
      <c r="D264" s="70"/>
      <c r="E264" s="70"/>
      <c r="F264" s="190"/>
    </row>
    <row r="265" spans="1:6" x14ac:dyDescent="0.25">
      <c r="A265" s="475" t="s">
        <v>435</v>
      </c>
      <c r="B265" s="475"/>
      <c r="C265" s="475"/>
      <c r="D265" s="475"/>
      <c r="E265" s="475"/>
      <c r="F265" s="475"/>
    </row>
    <row r="266" spans="1:6" x14ac:dyDescent="0.25">
      <c r="A266" s="80"/>
      <c r="B266" s="80"/>
      <c r="C266" s="80"/>
      <c r="D266" s="80"/>
      <c r="E266" s="80"/>
      <c r="F266" s="192"/>
    </row>
    <row r="267" spans="1:6" x14ac:dyDescent="0.25">
      <c r="A267" s="80"/>
      <c r="B267" s="80" t="s">
        <v>310</v>
      </c>
      <c r="C267" s="80"/>
      <c r="D267" s="80"/>
      <c r="E267" s="80"/>
      <c r="F267" s="192"/>
    </row>
    <row r="268" spans="1:6" ht="5.25" customHeight="1" x14ac:dyDescent="0.25">
      <c r="A268" s="69"/>
      <c r="B268" s="70"/>
      <c r="C268" s="70"/>
      <c r="D268" s="70"/>
      <c r="E268" s="70"/>
      <c r="F268" s="190"/>
    </row>
    <row r="269" spans="1:6" ht="15.75" thickBot="1" x14ac:dyDescent="0.3">
      <c r="A269" s="71"/>
      <c r="B269" s="72" t="s">
        <v>284</v>
      </c>
      <c r="C269" s="458" t="s">
        <v>254</v>
      </c>
      <c r="D269" s="458"/>
      <c r="E269" s="95" t="s">
        <v>285</v>
      </c>
      <c r="F269" s="191" t="s">
        <v>286</v>
      </c>
    </row>
    <row r="270" spans="1:6" x14ac:dyDescent="0.25">
      <c r="A270" s="84" t="s">
        <v>287</v>
      </c>
      <c r="B270" s="78" t="s">
        <v>280</v>
      </c>
      <c r="C270" s="478" t="s">
        <v>598</v>
      </c>
      <c r="D270" s="479"/>
      <c r="E270" s="460" t="s">
        <v>324</v>
      </c>
      <c r="F270" s="462">
        <v>3000</v>
      </c>
    </row>
    <row r="271" spans="1:6" x14ac:dyDescent="0.25">
      <c r="A271" s="84" t="s">
        <v>288</v>
      </c>
      <c r="B271" s="78" t="s">
        <v>281</v>
      </c>
      <c r="C271" s="480" t="s">
        <v>597</v>
      </c>
      <c r="D271" s="481"/>
      <c r="E271" s="461" t="s">
        <v>324</v>
      </c>
      <c r="F271" s="463"/>
    </row>
    <row r="272" spans="1:6" x14ac:dyDescent="0.25">
      <c r="A272" s="84"/>
      <c r="B272" s="78"/>
      <c r="C272" s="96"/>
      <c r="D272" s="96"/>
      <c r="E272" s="97"/>
      <c r="F272" s="192"/>
    </row>
    <row r="273" spans="1:6" x14ac:dyDescent="0.25">
      <c r="A273" s="84"/>
      <c r="B273" s="80" t="s">
        <v>422</v>
      </c>
      <c r="C273" s="96"/>
      <c r="D273" s="96"/>
      <c r="E273" s="97"/>
      <c r="F273" s="192"/>
    </row>
    <row r="274" spans="1:6" ht="6" customHeight="1" x14ac:dyDescent="0.25">
      <c r="A274" s="84"/>
      <c r="B274" s="78"/>
      <c r="C274" s="96"/>
      <c r="D274" s="96"/>
      <c r="E274" s="97"/>
      <c r="F274" s="192"/>
    </row>
    <row r="275" spans="1:6" ht="15.75" thickBot="1" x14ac:dyDescent="0.3">
      <c r="A275" s="71"/>
      <c r="B275" s="72" t="s">
        <v>284</v>
      </c>
      <c r="C275" s="458" t="s">
        <v>254</v>
      </c>
      <c r="D275" s="458"/>
      <c r="E275" s="95" t="s">
        <v>285</v>
      </c>
      <c r="F275" s="191" t="s">
        <v>286</v>
      </c>
    </row>
    <row r="276" spans="1:6" x14ac:dyDescent="0.25">
      <c r="A276" s="84" t="s">
        <v>287</v>
      </c>
      <c r="B276" s="78" t="s">
        <v>624</v>
      </c>
      <c r="C276" s="478" t="s">
        <v>593</v>
      </c>
      <c r="D276" s="479"/>
      <c r="E276" s="460" t="s">
        <v>324</v>
      </c>
      <c r="F276" s="462">
        <v>3000</v>
      </c>
    </row>
    <row r="277" spans="1:6" x14ac:dyDescent="0.25">
      <c r="A277" s="84" t="s">
        <v>288</v>
      </c>
      <c r="B277" s="78" t="s">
        <v>312</v>
      </c>
      <c r="C277" s="480" t="s">
        <v>599</v>
      </c>
      <c r="D277" s="481"/>
      <c r="E277" s="461" t="s">
        <v>324</v>
      </c>
      <c r="F277" s="463"/>
    </row>
    <row r="278" spans="1:6" x14ac:dyDescent="0.25">
      <c r="A278" s="84"/>
      <c r="B278" s="78"/>
      <c r="C278" s="96"/>
      <c r="D278" s="96"/>
      <c r="E278" s="97"/>
      <c r="F278" s="192"/>
    </row>
    <row r="279" spans="1:6" x14ac:dyDescent="0.25">
      <c r="A279" s="475" t="s">
        <v>313</v>
      </c>
      <c r="B279" s="475"/>
      <c r="C279" s="475"/>
      <c r="D279" s="475"/>
      <c r="E279" s="475"/>
      <c r="F279" s="475"/>
    </row>
    <row r="280" spans="1:6" x14ac:dyDescent="0.25">
      <c r="A280" s="80"/>
      <c r="B280" s="80"/>
      <c r="C280" s="80"/>
      <c r="D280" s="80"/>
      <c r="E280" s="80"/>
      <c r="F280" s="192"/>
    </row>
    <row r="281" spans="1:6" x14ac:dyDescent="0.25">
      <c r="A281" s="80"/>
      <c r="B281" s="80" t="s">
        <v>372</v>
      </c>
      <c r="C281" s="80"/>
      <c r="D281" s="80"/>
      <c r="E281" s="80"/>
      <c r="F281" s="192"/>
    </row>
    <row r="282" spans="1:6" ht="6" customHeight="1" x14ac:dyDescent="0.25">
      <c r="A282" s="69"/>
      <c r="B282" s="70"/>
      <c r="C282" s="75"/>
      <c r="D282" s="75"/>
      <c r="E282" s="70"/>
      <c r="F282" s="190"/>
    </row>
    <row r="283" spans="1:6" ht="15.75" thickBot="1" x14ac:dyDescent="0.3">
      <c r="A283" s="71"/>
      <c r="B283" s="72" t="s">
        <v>284</v>
      </c>
      <c r="C283" s="458" t="s">
        <v>254</v>
      </c>
      <c r="D283" s="458"/>
      <c r="E283" s="95" t="s">
        <v>285</v>
      </c>
      <c r="F283" s="191" t="s">
        <v>286</v>
      </c>
    </row>
    <row r="284" spans="1:6" x14ac:dyDescent="0.25">
      <c r="A284" s="84" t="s">
        <v>287</v>
      </c>
      <c r="B284" s="74" t="s">
        <v>535</v>
      </c>
      <c r="C284" s="478" t="s">
        <v>566</v>
      </c>
      <c r="D284" s="479"/>
      <c r="E284" s="460" t="s">
        <v>323</v>
      </c>
      <c r="F284" s="462">
        <v>3000</v>
      </c>
    </row>
    <row r="285" spans="1:6" x14ac:dyDescent="0.25">
      <c r="A285" s="84" t="s">
        <v>288</v>
      </c>
      <c r="B285" s="74" t="s">
        <v>603</v>
      </c>
      <c r="C285" s="464" t="s">
        <v>551</v>
      </c>
      <c r="D285" s="464"/>
      <c r="E285" s="461" t="s">
        <v>323</v>
      </c>
      <c r="F285" s="463"/>
    </row>
    <row r="286" spans="1:6" x14ac:dyDescent="0.25">
      <c r="A286" s="84"/>
      <c r="B286" s="98"/>
      <c r="C286" s="99"/>
      <c r="D286" s="99"/>
      <c r="E286" s="100"/>
      <c r="F286" s="192"/>
    </row>
    <row r="287" spans="1:6" x14ac:dyDescent="0.25">
      <c r="A287" s="84"/>
      <c r="B287" s="80" t="s">
        <v>422</v>
      </c>
      <c r="C287" s="99"/>
      <c r="D287" s="99"/>
      <c r="E287" s="100"/>
      <c r="F287" s="192"/>
    </row>
    <row r="288" spans="1:6" ht="3.75" customHeight="1" x14ac:dyDescent="0.25">
      <c r="A288" s="84"/>
      <c r="B288" s="80"/>
      <c r="C288" s="99"/>
      <c r="D288" s="99"/>
      <c r="E288" s="100"/>
      <c r="F288" s="192"/>
    </row>
    <row r="289" spans="1:6" ht="15.75" thickBot="1" x14ac:dyDescent="0.3">
      <c r="A289" s="71"/>
      <c r="B289" s="72" t="s">
        <v>284</v>
      </c>
      <c r="C289" s="458" t="s">
        <v>254</v>
      </c>
      <c r="D289" s="458"/>
      <c r="E289" s="95" t="s">
        <v>285</v>
      </c>
      <c r="F289" s="191" t="s">
        <v>286</v>
      </c>
    </row>
    <row r="290" spans="1:6" x14ac:dyDescent="0.25">
      <c r="A290" s="84" t="s">
        <v>287</v>
      </c>
      <c r="B290" s="78" t="s">
        <v>258</v>
      </c>
      <c r="C290" s="478" t="s">
        <v>554</v>
      </c>
      <c r="D290" s="479"/>
      <c r="E290" s="460" t="s">
        <v>323</v>
      </c>
      <c r="F290" s="462">
        <v>3000</v>
      </c>
    </row>
    <row r="291" spans="1:6" x14ac:dyDescent="0.25">
      <c r="A291" s="84" t="s">
        <v>288</v>
      </c>
      <c r="B291" s="74" t="s">
        <v>535</v>
      </c>
      <c r="C291" s="464" t="s">
        <v>573</v>
      </c>
      <c r="D291" s="464"/>
      <c r="E291" s="461" t="s">
        <v>323</v>
      </c>
      <c r="F291" s="463"/>
    </row>
    <row r="292" spans="1:6" x14ac:dyDescent="0.25">
      <c r="A292" s="84"/>
      <c r="B292" s="80"/>
      <c r="C292" s="99"/>
      <c r="D292" s="99"/>
      <c r="E292" s="100"/>
      <c r="F292" s="192"/>
    </row>
    <row r="293" spans="1:6" ht="15.75" thickBot="1" x14ac:dyDescent="0.3">
      <c r="A293" s="101"/>
      <c r="B293" s="72" t="s">
        <v>284</v>
      </c>
      <c r="C293" s="458" t="s">
        <v>254</v>
      </c>
      <c r="D293" s="458"/>
      <c r="E293" s="95" t="s">
        <v>285</v>
      </c>
      <c r="F293" s="191" t="s">
        <v>286</v>
      </c>
    </row>
    <row r="294" spans="1:6" x14ac:dyDescent="0.25">
      <c r="A294" s="84" t="s">
        <v>287</v>
      </c>
      <c r="B294" s="78" t="s">
        <v>312</v>
      </c>
      <c r="C294" s="480" t="s">
        <v>599</v>
      </c>
      <c r="D294" s="481"/>
      <c r="E294" s="460" t="s">
        <v>324</v>
      </c>
      <c r="F294" s="462">
        <v>3000</v>
      </c>
    </row>
    <row r="295" spans="1:6" x14ac:dyDescent="0.25">
      <c r="A295" s="84" t="s">
        <v>288</v>
      </c>
      <c r="B295" s="78" t="s">
        <v>314</v>
      </c>
      <c r="C295" s="480" t="s">
        <v>600</v>
      </c>
      <c r="D295" s="481"/>
      <c r="E295" s="461" t="s">
        <v>324</v>
      </c>
      <c r="F295" s="463"/>
    </row>
    <row r="296" spans="1:6" x14ac:dyDescent="0.25">
      <c r="A296" s="69"/>
      <c r="B296" s="75"/>
      <c r="C296" s="102"/>
      <c r="D296" s="102"/>
      <c r="E296" s="69"/>
      <c r="F296" s="190"/>
    </row>
    <row r="297" spans="1:6" x14ac:dyDescent="0.25">
      <c r="A297" s="474" t="s">
        <v>315</v>
      </c>
      <c r="B297" s="474"/>
      <c r="C297" s="474"/>
      <c r="D297" s="474"/>
      <c r="E297" s="474"/>
      <c r="F297" s="474"/>
    </row>
    <row r="298" spans="1:6" x14ac:dyDescent="0.25">
      <c r="A298" s="79"/>
      <c r="B298" s="70"/>
      <c r="C298" s="70"/>
      <c r="D298" s="70"/>
      <c r="E298" s="70"/>
      <c r="F298" s="190"/>
    </row>
    <row r="299" spans="1:6" x14ac:dyDescent="0.25">
      <c r="A299" s="475" t="s">
        <v>316</v>
      </c>
      <c r="B299" s="475"/>
      <c r="C299" s="475"/>
      <c r="D299" s="475"/>
      <c r="E299" s="475"/>
      <c r="F299" s="475"/>
    </row>
    <row r="300" spans="1:6" x14ac:dyDescent="0.25">
      <c r="A300" s="79"/>
      <c r="B300" s="70"/>
      <c r="C300" s="70"/>
      <c r="D300" s="70"/>
      <c r="E300" s="70"/>
      <c r="F300" s="190"/>
    </row>
    <row r="301" spans="1:6" ht="15.75" thickBot="1" x14ac:dyDescent="0.3">
      <c r="A301" s="71"/>
      <c r="B301" s="72" t="s">
        <v>284</v>
      </c>
      <c r="C301" s="458" t="s">
        <v>254</v>
      </c>
      <c r="D301" s="458"/>
      <c r="E301" s="95" t="s">
        <v>285</v>
      </c>
      <c r="F301" s="191" t="s">
        <v>286</v>
      </c>
    </row>
    <row r="302" spans="1:6" x14ac:dyDescent="0.25">
      <c r="A302" s="84" t="s">
        <v>287</v>
      </c>
      <c r="B302" s="78" t="s">
        <v>373</v>
      </c>
      <c r="C302" s="478" t="s">
        <v>563</v>
      </c>
      <c r="D302" s="482"/>
      <c r="E302" s="483" t="s">
        <v>323</v>
      </c>
      <c r="F302" s="194">
        <v>1000</v>
      </c>
    </row>
    <row r="303" spans="1:6" x14ac:dyDescent="0.25">
      <c r="A303" s="84" t="s">
        <v>288</v>
      </c>
      <c r="B303" s="78" t="s">
        <v>614</v>
      </c>
      <c r="C303" s="480" t="s">
        <v>557</v>
      </c>
      <c r="D303" s="481"/>
      <c r="E303" s="484"/>
      <c r="F303" s="196">
        <v>100</v>
      </c>
    </row>
    <row r="304" spans="1:6" x14ac:dyDescent="0.25">
      <c r="A304" s="84" t="s">
        <v>288</v>
      </c>
      <c r="B304" s="78" t="s">
        <v>607</v>
      </c>
      <c r="C304" s="485" t="s">
        <v>562</v>
      </c>
      <c r="D304" s="486"/>
      <c r="E304" s="461"/>
      <c r="F304" s="195">
        <v>900</v>
      </c>
    </row>
    <row r="305" spans="1:6" x14ac:dyDescent="0.25">
      <c r="A305" s="79"/>
      <c r="B305" s="70"/>
      <c r="C305" s="70"/>
      <c r="D305" s="70"/>
      <c r="E305" s="70"/>
      <c r="F305" s="190"/>
    </row>
    <row r="306" spans="1:6" x14ac:dyDescent="0.25">
      <c r="A306" s="475" t="s">
        <v>318</v>
      </c>
      <c r="B306" s="475"/>
      <c r="C306" s="475"/>
      <c r="D306" s="475"/>
      <c r="E306" s="475"/>
      <c r="F306" s="475"/>
    </row>
    <row r="307" spans="1:6" x14ac:dyDescent="0.25">
      <c r="A307" s="79"/>
      <c r="B307" s="70"/>
      <c r="C307" s="70"/>
      <c r="D307" s="70"/>
      <c r="E307" s="70"/>
      <c r="F307" s="190"/>
    </row>
    <row r="308" spans="1:6" ht="15.75" thickBot="1" x14ac:dyDescent="0.3">
      <c r="A308" s="71"/>
      <c r="B308" s="72" t="s">
        <v>284</v>
      </c>
      <c r="C308" s="458" t="s">
        <v>254</v>
      </c>
      <c r="D308" s="458"/>
      <c r="E308" s="95" t="s">
        <v>285</v>
      </c>
      <c r="F308" s="191" t="s">
        <v>286</v>
      </c>
    </row>
    <row r="309" spans="1:6" ht="15" customHeight="1" x14ac:dyDescent="0.25">
      <c r="A309" s="84" t="s">
        <v>287</v>
      </c>
      <c r="B309" s="78" t="s">
        <v>609</v>
      </c>
      <c r="C309" s="459" t="s">
        <v>582</v>
      </c>
      <c r="D309" s="459"/>
      <c r="E309" s="460" t="s">
        <v>322</v>
      </c>
      <c r="F309" s="462">
        <v>100</v>
      </c>
    </row>
    <row r="310" spans="1:6" ht="15" customHeight="1" x14ac:dyDescent="0.25">
      <c r="A310" s="84" t="s">
        <v>288</v>
      </c>
      <c r="B310" s="78" t="s">
        <v>610</v>
      </c>
      <c r="C310" s="459" t="s">
        <v>666</v>
      </c>
      <c r="D310" s="459"/>
      <c r="E310" s="461" t="s">
        <v>322</v>
      </c>
      <c r="F310" s="463"/>
    </row>
    <row r="311" spans="1:6" x14ac:dyDescent="0.25">
      <c r="A311" s="79"/>
      <c r="B311" s="70"/>
      <c r="C311" s="70"/>
      <c r="D311" s="70"/>
      <c r="E311" s="70"/>
      <c r="F311" s="190"/>
    </row>
    <row r="312" spans="1:6" x14ac:dyDescent="0.25">
      <c r="A312" s="79"/>
      <c r="B312" s="76" t="s">
        <v>360</v>
      </c>
      <c r="C312" s="464">
        <v>319091</v>
      </c>
      <c r="D312" s="464"/>
      <c r="E312" s="70"/>
      <c r="F312" s="190"/>
    </row>
    <row r="313" spans="1:6" x14ac:dyDescent="0.25">
      <c r="A313" s="79"/>
      <c r="B313" s="70"/>
      <c r="C313" s="70"/>
      <c r="D313" s="70"/>
      <c r="E313" s="70"/>
      <c r="F313" s="190"/>
    </row>
    <row r="314" spans="1:6" ht="15.75" thickBot="1" x14ac:dyDescent="0.3">
      <c r="A314" s="71"/>
      <c r="B314" s="72" t="s">
        <v>284</v>
      </c>
      <c r="C314" s="458" t="s">
        <v>254</v>
      </c>
      <c r="D314" s="458"/>
      <c r="E314" s="95" t="s">
        <v>285</v>
      </c>
      <c r="F314" s="191" t="s">
        <v>286</v>
      </c>
    </row>
    <row r="315" spans="1:6" ht="15" customHeight="1" x14ac:dyDescent="0.25">
      <c r="A315" s="84" t="s">
        <v>287</v>
      </c>
      <c r="B315" s="78" t="s">
        <v>610</v>
      </c>
      <c r="C315" s="459" t="s">
        <v>666</v>
      </c>
      <c r="D315" s="459"/>
      <c r="E315" s="460" t="s">
        <v>322</v>
      </c>
      <c r="F315" s="462">
        <v>100</v>
      </c>
    </row>
    <row r="316" spans="1:6" ht="15" customHeight="1" x14ac:dyDescent="0.25">
      <c r="A316" s="84" t="s">
        <v>288</v>
      </c>
      <c r="B316" s="78" t="s">
        <v>611</v>
      </c>
      <c r="C316" s="459" t="s">
        <v>667</v>
      </c>
      <c r="D316" s="459"/>
      <c r="E316" s="461" t="s">
        <v>322</v>
      </c>
      <c r="F316" s="463"/>
    </row>
    <row r="317" spans="1:6" x14ac:dyDescent="0.25">
      <c r="A317" s="79"/>
      <c r="B317" s="70"/>
      <c r="C317" s="70"/>
      <c r="D317" s="70"/>
      <c r="E317" s="70"/>
      <c r="F317" s="190"/>
    </row>
    <row r="318" spans="1:6" ht="15.75" thickBot="1" x14ac:dyDescent="0.3">
      <c r="A318" s="71"/>
      <c r="B318" s="72" t="s">
        <v>284</v>
      </c>
      <c r="C318" s="458" t="s">
        <v>254</v>
      </c>
      <c r="D318" s="458"/>
      <c r="E318" s="95" t="s">
        <v>285</v>
      </c>
      <c r="F318" s="191" t="s">
        <v>286</v>
      </c>
    </row>
    <row r="319" spans="1:6" x14ac:dyDescent="0.25">
      <c r="A319" s="84" t="s">
        <v>287</v>
      </c>
      <c r="B319" s="78" t="s">
        <v>295</v>
      </c>
      <c r="C319" s="459" t="s">
        <v>594</v>
      </c>
      <c r="D319" s="459"/>
      <c r="E319" s="460" t="s">
        <v>324</v>
      </c>
      <c r="F319" s="462">
        <v>100</v>
      </c>
    </row>
    <row r="320" spans="1:6" x14ac:dyDescent="0.25">
      <c r="A320" s="84" t="s">
        <v>288</v>
      </c>
      <c r="B320" s="78" t="s">
        <v>299</v>
      </c>
      <c r="C320" s="459" t="s">
        <v>595</v>
      </c>
      <c r="D320" s="459"/>
      <c r="E320" s="461" t="s">
        <v>324</v>
      </c>
      <c r="F320" s="463"/>
    </row>
    <row r="321" spans="1:8" s="68" customFormat="1" x14ac:dyDescent="0.25">
      <c r="A321" s="103"/>
      <c r="B321" s="85"/>
      <c r="C321" s="96"/>
      <c r="D321" s="96"/>
      <c r="E321" s="104"/>
      <c r="F321" s="193"/>
    </row>
    <row r="322" spans="1:8" ht="15.75" thickBot="1" x14ac:dyDescent="0.3">
      <c r="A322" s="71"/>
      <c r="B322" s="72" t="s">
        <v>284</v>
      </c>
      <c r="C322" s="458" t="s">
        <v>254</v>
      </c>
      <c r="D322" s="458"/>
      <c r="E322" s="95" t="s">
        <v>285</v>
      </c>
      <c r="F322" s="191" t="s">
        <v>286</v>
      </c>
    </row>
    <row r="323" spans="1:8" x14ac:dyDescent="0.25">
      <c r="A323" s="84" t="s">
        <v>287</v>
      </c>
      <c r="B323" s="78" t="s">
        <v>262</v>
      </c>
      <c r="C323" s="478" t="s">
        <v>557</v>
      </c>
      <c r="D323" s="479"/>
      <c r="E323" s="460" t="s">
        <v>323</v>
      </c>
      <c r="F323" s="462">
        <v>100</v>
      </c>
    </row>
    <row r="324" spans="1:8" x14ac:dyDescent="0.25">
      <c r="A324" s="84" t="s">
        <v>288</v>
      </c>
      <c r="B324" s="78" t="s">
        <v>263</v>
      </c>
      <c r="C324" s="480" t="s">
        <v>557</v>
      </c>
      <c r="D324" s="481"/>
      <c r="E324" s="461" t="s">
        <v>323</v>
      </c>
      <c r="F324" s="463"/>
    </row>
    <row r="325" spans="1:8" x14ac:dyDescent="0.25">
      <c r="A325" s="79"/>
      <c r="B325" s="70"/>
      <c r="C325" s="70"/>
      <c r="D325" s="70"/>
      <c r="E325" s="70"/>
      <c r="F325" s="190"/>
    </row>
    <row r="326" spans="1:8" x14ac:dyDescent="0.25">
      <c r="A326" s="475" t="s">
        <v>319</v>
      </c>
      <c r="B326" s="475"/>
      <c r="C326" s="475"/>
      <c r="D326" s="475"/>
      <c r="E326" s="475"/>
      <c r="F326" s="475"/>
    </row>
    <row r="327" spans="1:8" x14ac:dyDescent="0.25">
      <c r="A327" s="80"/>
      <c r="B327" s="80"/>
      <c r="C327" s="80"/>
      <c r="D327" s="80"/>
      <c r="E327" s="80"/>
      <c r="F327" s="192"/>
    </row>
    <row r="328" spans="1:8" ht="15.75" thickBot="1" x14ac:dyDescent="0.3">
      <c r="A328" s="71"/>
      <c r="B328" s="72" t="s">
        <v>284</v>
      </c>
      <c r="C328" s="458" t="s">
        <v>254</v>
      </c>
      <c r="D328" s="458"/>
      <c r="E328" s="95" t="s">
        <v>285</v>
      </c>
      <c r="F328" s="191" t="s">
        <v>286</v>
      </c>
    </row>
    <row r="329" spans="1:8" ht="15" customHeight="1" x14ac:dyDescent="0.25">
      <c r="A329" s="105" t="s">
        <v>287</v>
      </c>
      <c r="B329" s="78" t="s">
        <v>611</v>
      </c>
      <c r="C329" s="459" t="s">
        <v>667</v>
      </c>
      <c r="D329" s="459"/>
      <c r="E329" s="460" t="s">
        <v>322</v>
      </c>
      <c r="F329" s="462">
        <v>100</v>
      </c>
      <c r="H329" s="65" t="s">
        <v>114</v>
      </c>
    </row>
    <row r="330" spans="1:8" ht="15" customHeight="1" x14ac:dyDescent="0.25">
      <c r="A330" s="84" t="s">
        <v>288</v>
      </c>
      <c r="B330" s="78" t="s">
        <v>613</v>
      </c>
      <c r="C330" s="480" t="s">
        <v>668</v>
      </c>
      <c r="D330" s="481"/>
      <c r="E330" s="461" t="s">
        <v>322</v>
      </c>
      <c r="F330" s="463"/>
    </row>
    <row r="331" spans="1:8" x14ac:dyDescent="0.25">
      <c r="A331" s="79"/>
      <c r="B331" s="70"/>
      <c r="C331" s="70"/>
      <c r="D331" s="70"/>
      <c r="E331" s="70"/>
      <c r="F331" s="190"/>
    </row>
    <row r="332" spans="1:8" x14ac:dyDescent="0.25">
      <c r="A332" s="475" t="s">
        <v>320</v>
      </c>
      <c r="B332" s="475"/>
      <c r="C332" s="475"/>
      <c r="D332" s="475"/>
      <c r="E332" s="475"/>
      <c r="F332" s="475"/>
    </row>
    <row r="333" spans="1:8" x14ac:dyDescent="0.25">
      <c r="A333" s="79"/>
      <c r="B333" s="70"/>
      <c r="C333" s="70"/>
      <c r="D333" s="70"/>
      <c r="E333" s="70"/>
      <c r="F333" s="190"/>
    </row>
    <row r="334" spans="1:8" ht="15.75" thickBot="1" x14ac:dyDescent="0.3">
      <c r="A334" s="71"/>
      <c r="B334" s="72" t="s">
        <v>284</v>
      </c>
      <c r="C334" s="458" t="s">
        <v>254</v>
      </c>
      <c r="D334" s="458"/>
      <c r="E334" s="95" t="s">
        <v>285</v>
      </c>
      <c r="F334" s="191" t="s">
        <v>286</v>
      </c>
    </row>
    <row r="335" spans="1:8" x14ac:dyDescent="0.25">
      <c r="A335" s="84" t="s">
        <v>287</v>
      </c>
      <c r="B335" s="78" t="s">
        <v>625</v>
      </c>
      <c r="C335" s="480" t="s">
        <v>557</v>
      </c>
      <c r="D335" s="481"/>
      <c r="E335" s="460" t="s">
        <v>323</v>
      </c>
      <c r="F335" s="462">
        <v>100</v>
      </c>
    </row>
    <row r="336" spans="1:8" x14ac:dyDescent="0.25">
      <c r="A336" s="84" t="s">
        <v>288</v>
      </c>
      <c r="B336" s="78" t="s">
        <v>255</v>
      </c>
      <c r="C336" s="459" t="s">
        <v>550</v>
      </c>
      <c r="D336" s="459"/>
      <c r="E336" s="461" t="s">
        <v>323</v>
      </c>
      <c r="F336" s="463"/>
    </row>
    <row r="337" spans="1:8" x14ac:dyDescent="0.25">
      <c r="A337" s="79"/>
      <c r="B337" s="70"/>
      <c r="C337" s="70"/>
      <c r="D337" s="70"/>
      <c r="E337" s="70"/>
      <c r="F337" s="190"/>
    </row>
    <row r="338" spans="1:8" ht="15.75" thickBot="1" x14ac:dyDescent="0.3">
      <c r="A338" s="71"/>
      <c r="B338" s="72" t="s">
        <v>284</v>
      </c>
      <c r="C338" s="458" t="s">
        <v>254</v>
      </c>
      <c r="D338" s="458"/>
      <c r="E338" s="95" t="s">
        <v>285</v>
      </c>
      <c r="F338" s="191" t="s">
        <v>286</v>
      </c>
    </row>
    <row r="339" spans="1:8" ht="15" customHeight="1" x14ac:dyDescent="0.25">
      <c r="A339" s="84" t="s">
        <v>287</v>
      </c>
      <c r="B339" s="78" t="s">
        <v>613</v>
      </c>
      <c r="C339" s="459" t="s">
        <v>668</v>
      </c>
      <c r="D339" s="459"/>
      <c r="E339" s="460" t="s">
        <v>322</v>
      </c>
      <c r="F339" s="462">
        <v>100</v>
      </c>
      <c r="H339" s="65" t="s">
        <v>114</v>
      </c>
    </row>
    <row r="340" spans="1:8" ht="15" customHeight="1" x14ac:dyDescent="0.25">
      <c r="A340" s="84" t="s">
        <v>288</v>
      </c>
      <c r="B340" s="78" t="s">
        <v>612</v>
      </c>
      <c r="C340" s="480" t="s">
        <v>669</v>
      </c>
      <c r="D340" s="481"/>
      <c r="E340" s="461" t="s">
        <v>322</v>
      </c>
      <c r="F340" s="463"/>
    </row>
    <row r="341" spans="1:8" x14ac:dyDescent="0.25">
      <c r="A341" s="79"/>
      <c r="B341" s="70"/>
      <c r="C341" s="70"/>
      <c r="D341" s="70"/>
      <c r="E341" s="70"/>
      <c r="F341" s="190"/>
    </row>
    <row r="342" spans="1:8" ht="15.75" thickBot="1" x14ac:dyDescent="0.3">
      <c r="A342" s="71"/>
      <c r="B342" s="72" t="s">
        <v>284</v>
      </c>
      <c r="C342" s="458" t="s">
        <v>254</v>
      </c>
      <c r="D342" s="458"/>
      <c r="E342" s="95" t="s">
        <v>285</v>
      </c>
      <c r="F342" s="191" t="s">
        <v>286</v>
      </c>
    </row>
    <row r="343" spans="1:8" x14ac:dyDescent="0.25">
      <c r="A343" s="84" t="s">
        <v>287</v>
      </c>
      <c r="B343" s="78" t="s">
        <v>326</v>
      </c>
      <c r="C343" s="459" t="s">
        <v>595</v>
      </c>
      <c r="D343" s="459"/>
      <c r="E343" s="460" t="s">
        <v>324</v>
      </c>
      <c r="F343" s="462">
        <v>100</v>
      </c>
    </row>
    <row r="344" spans="1:8" x14ac:dyDescent="0.25">
      <c r="A344" s="84" t="s">
        <v>288</v>
      </c>
      <c r="B344" s="78" t="s">
        <v>300</v>
      </c>
      <c r="C344" s="459" t="s">
        <v>596</v>
      </c>
      <c r="D344" s="459"/>
      <c r="E344" s="461" t="s">
        <v>324</v>
      </c>
      <c r="F344" s="463"/>
    </row>
    <row r="345" spans="1:8" x14ac:dyDescent="0.25">
      <c r="A345" s="69"/>
      <c r="B345" s="70"/>
      <c r="C345" s="70"/>
      <c r="D345" s="70"/>
      <c r="E345" s="70"/>
      <c r="F345" s="190"/>
    </row>
    <row r="346" spans="1:8" x14ac:dyDescent="0.25">
      <c r="A346" s="474" t="s">
        <v>536</v>
      </c>
      <c r="B346" s="474"/>
      <c r="C346" s="474"/>
      <c r="D346" s="474"/>
      <c r="E346" s="474"/>
      <c r="F346" s="474"/>
    </row>
    <row r="347" spans="1:8" x14ac:dyDescent="0.25">
      <c r="A347" s="79"/>
      <c r="B347" s="70"/>
      <c r="C347" s="70"/>
      <c r="D347" s="70"/>
      <c r="E347" s="70"/>
      <c r="F347" s="190"/>
    </row>
    <row r="348" spans="1:8" x14ac:dyDescent="0.25">
      <c r="A348" s="475" t="s">
        <v>638</v>
      </c>
      <c r="B348" s="475"/>
      <c r="C348" s="475"/>
      <c r="D348" s="475"/>
      <c r="E348" s="475"/>
      <c r="F348" s="475"/>
    </row>
    <row r="349" spans="1:8" x14ac:dyDescent="0.25">
      <c r="A349" s="79"/>
      <c r="B349" s="70"/>
      <c r="C349" s="70"/>
      <c r="D349" s="70"/>
      <c r="E349" s="70"/>
      <c r="F349" s="190"/>
    </row>
    <row r="350" spans="1:8" ht="15.75" thickBot="1" x14ac:dyDescent="0.3">
      <c r="A350" s="71"/>
      <c r="B350" s="72" t="s">
        <v>284</v>
      </c>
      <c r="C350" s="458" t="s">
        <v>254</v>
      </c>
      <c r="D350" s="458"/>
      <c r="E350" s="95" t="s">
        <v>285</v>
      </c>
      <c r="F350" s="191" t="s">
        <v>286</v>
      </c>
    </row>
    <row r="351" spans="1:8" ht="15" customHeight="1" x14ac:dyDescent="0.25">
      <c r="A351" s="84" t="s">
        <v>287</v>
      </c>
      <c r="B351" s="78" t="s">
        <v>609</v>
      </c>
      <c r="C351" s="459" t="s">
        <v>582</v>
      </c>
      <c r="D351" s="459"/>
      <c r="E351" s="460" t="s">
        <v>322</v>
      </c>
      <c r="F351" s="462">
        <v>20000</v>
      </c>
    </row>
    <row r="352" spans="1:8" ht="15" customHeight="1" x14ac:dyDescent="0.25">
      <c r="A352" s="84" t="s">
        <v>288</v>
      </c>
      <c r="B352" s="78" t="s">
        <v>610</v>
      </c>
      <c r="C352" s="459" t="s">
        <v>666</v>
      </c>
      <c r="D352" s="459"/>
      <c r="E352" s="461" t="s">
        <v>322</v>
      </c>
      <c r="F352" s="463"/>
    </row>
    <row r="353" spans="1:6" x14ac:dyDescent="0.25">
      <c r="A353" s="79"/>
      <c r="B353" s="70"/>
      <c r="C353" s="70"/>
      <c r="D353" s="70"/>
      <c r="E353" s="70"/>
      <c r="F353" s="190"/>
    </row>
    <row r="354" spans="1:6" x14ac:dyDescent="0.25">
      <c r="A354" s="79"/>
      <c r="B354" s="76" t="s">
        <v>360</v>
      </c>
      <c r="C354" s="464">
        <v>443051</v>
      </c>
      <c r="D354" s="464"/>
      <c r="E354" s="70"/>
      <c r="F354" s="190"/>
    </row>
    <row r="355" spans="1:6" x14ac:dyDescent="0.25">
      <c r="A355" s="79"/>
      <c r="B355" s="70"/>
      <c r="C355" s="70"/>
      <c r="D355" s="70"/>
      <c r="E355" s="70"/>
      <c r="F355" s="190"/>
    </row>
    <row r="356" spans="1:6" ht="15.75" thickBot="1" x14ac:dyDescent="0.3">
      <c r="A356" s="71"/>
      <c r="B356" s="72" t="s">
        <v>284</v>
      </c>
      <c r="C356" s="458" t="s">
        <v>254</v>
      </c>
      <c r="D356" s="458"/>
      <c r="E356" s="95" t="s">
        <v>285</v>
      </c>
      <c r="F356" s="191" t="s">
        <v>286</v>
      </c>
    </row>
    <row r="357" spans="1:6" x14ac:dyDescent="0.25">
      <c r="A357" s="84" t="s">
        <v>287</v>
      </c>
      <c r="B357" s="78" t="s">
        <v>295</v>
      </c>
      <c r="C357" s="459" t="s">
        <v>594</v>
      </c>
      <c r="D357" s="459"/>
      <c r="E357" s="460" t="s">
        <v>324</v>
      </c>
      <c r="F357" s="462">
        <v>20000</v>
      </c>
    </row>
    <row r="358" spans="1:6" x14ac:dyDescent="0.25">
      <c r="A358" s="84" t="s">
        <v>288</v>
      </c>
      <c r="B358" s="106" t="s">
        <v>299</v>
      </c>
      <c r="C358" s="459" t="s">
        <v>595</v>
      </c>
      <c r="D358" s="459"/>
      <c r="E358" s="461" t="s">
        <v>324</v>
      </c>
      <c r="F358" s="463"/>
    </row>
    <row r="359" spans="1:6" x14ac:dyDescent="0.25">
      <c r="A359" s="79"/>
      <c r="B359" s="70"/>
      <c r="C359" s="70"/>
      <c r="D359" s="70"/>
      <c r="E359" s="70"/>
      <c r="F359" s="190"/>
    </row>
    <row r="360" spans="1:6" x14ac:dyDescent="0.25">
      <c r="A360" s="475" t="s">
        <v>637</v>
      </c>
      <c r="B360" s="475"/>
      <c r="C360" s="475"/>
      <c r="D360" s="475"/>
      <c r="E360" s="475"/>
      <c r="F360" s="475"/>
    </row>
    <row r="361" spans="1:6" x14ac:dyDescent="0.25">
      <c r="A361" s="79"/>
      <c r="B361" s="70"/>
      <c r="C361" s="70"/>
      <c r="D361" s="70"/>
      <c r="E361" s="70"/>
      <c r="F361" s="190"/>
    </row>
    <row r="362" spans="1:6" ht="15.75" thickBot="1" x14ac:dyDescent="0.3">
      <c r="A362" s="71"/>
      <c r="B362" s="72" t="s">
        <v>284</v>
      </c>
      <c r="C362" s="458" t="s">
        <v>254</v>
      </c>
      <c r="D362" s="458"/>
      <c r="E362" s="95" t="s">
        <v>285</v>
      </c>
      <c r="F362" s="191" t="s">
        <v>286</v>
      </c>
    </row>
    <row r="363" spans="1:6" x14ac:dyDescent="0.25">
      <c r="A363" s="84" t="s">
        <v>287</v>
      </c>
      <c r="B363" s="78" t="s">
        <v>364</v>
      </c>
      <c r="C363" s="478" t="s">
        <v>588</v>
      </c>
      <c r="D363" s="482"/>
      <c r="E363" s="460" t="s">
        <v>324</v>
      </c>
      <c r="F363" s="462">
        <v>20000</v>
      </c>
    </row>
    <row r="364" spans="1:6" x14ac:dyDescent="0.25">
      <c r="A364" s="84" t="s">
        <v>288</v>
      </c>
      <c r="B364" s="78" t="s">
        <v>512</v>
      </c>
      <c r="C364" s="480" t="s">
        <v>502</v>
      </c>
      <c r="D364" s="481"/>
      <c r="E364" s="461" t="s">
        <v>324</v>
      </c>
      <c r="F364" s="463"/>
    </row>
    <row r="365" spans="1:6" x14ac:dyDescent="0.25">
      <c r="A365" s="79"/>
      <c r="B365" s="70"/>
      <c r="C365" s="70"/>
      <c r="D365" s="70"/>
      <c r="E365" s="70"/>
      <c r="F365" s="190"/>
    </row>
    <row r="366" spans="1:6" ht="15.75" thickBot="1" x14ac:dyDescent="0.3">
      <c r="A366" s="71"/>
      <c r="B366" s="72" t="s">
        <v>284</v>
      </c>
      <c r="C366" s="458" t="s">
        <v>254</v>
      </c>
      <c r="D366" s="458"/>
      <c r="E366" s="95" t="s">
        <v>285</v>
      </c>
      <c r="F366" s="191" t="s">
        <v>286</v>
      </c>
    </row>
    <row r="367" spans="1:6" x14ac:dyDescent="0.25">
      <c r="A367" s="84" t="s">
        <v>287</v>
      </c>
      <c r="B367" s="78" t="s">
        <v>276</v>
      </c>
      <c r="C367" s="478" t="s">
        <v>589</v>
      </c>
      <c r="D367" s="482"/>
      <c r="E367" s="460" t="s">
        <v>324</v>
      </c>
      <c r="F367" s="462">
        <v>20000</v>
      </c>
    </row>
    <row r="368" spans="1:6" x14ac:dyDescent="0.25">
      <c r="A368" s="84" t="s">
        <v>288</v>
      </c>
      <c r="B368" s="78" t="s">
        <v>516</v>
      </c>
      <c r="C368" s="480" t="s">
        <v>506</v>
      </c>
      <c r="D368" s="481"/>
      <c r="E368" s="461" t="s">
        <v>324</v>
      </c>
      <c r="F368" s="463"/>
    </row>
    <row r="369" spans="1:6" x14ac:dyDescent="0.25">
      <c r="A369" s="84"/>
      <c r="B369" s="78"/>
      <c r="C369" s="96"/>
      <c r="D369" s="96"/>
      <c r="E369" s="199"/>
      <c r="F369" s="215"/>
    </row>
    <row r="370" spans="1:6" x14ac:dyDescent="0.25">
      <c r="A370" s="475" t="s">
        <v>538</v>
      </c>
      <c r="B370" s="475"/>
      <c r="C370" s="475"/>
      <c r="D370" s="475"/>
      <c r="E370" s="475"/>
      <c r="F370" s="475"/>
    </row>
    <row r="371" spans="1:6" x14ac:dyDescent="0.25">
      <c r="A371" s="80"/>
      <c r="B371" s="80"/>
      <c r="C371" s="80"/>
      <c r="D371" s="80"/>
      <c r="E371" s="80"/>
      <c r="F371" s="192"/>
    </row>
    <row r="372" spans="1:6" ht="15.75" thickBot="1" x14ac:dyDescent="0.3">
      <c r="A372" s="71"/>
      <c r="B372" s="72" t="s">
        <v>284</v>
      </c>
      <c r="C372" s="458" t="s">
        <v>254</v>
      </c>
      <c r="D372" s="458"/>
      <c r="E372" s="95" t="s">
        <v>285</v>
      </c>
      <c r="F372" s="191" t="s">
        <v>286</v>
      </c>
    </row>
    <row r="373" spans="1:6" x14ac:dyDescent="0.25">
      <c r="A373" s="105" t="s">
        <v>287</v>
      </c>
      <c r="B373" s="78" t="s">
        <v>257</v>
      </c>
      <c r="C373" s="478" t="s">
        <v>553</v>
      </c>
      <c r="D373" s="487"/>
      <c r="E373" s="460" t="s">
        <v>323</v>
      </c>
      <c r="F373" s="462">
        <v>20000</v>
      </c>
    </row>
    <row r="374" spans="1:6" x14ac:dyDescent="0.25">
      <c r="A374" s="84" t="s">
        <v>288</v>
      </c>
      <c r="B374" s="78" t="s">
        <v>264</v>
      </c>
      <c r="C374" s="480" t="s">
        <v>560</v>
      </c>
      <c r="D374" s="481"/>
      <c r="E374" s="461" t="s">
        <v>323</v>
      </c>
      <c r="F374" s="463"/>
    </row>
    <row r="376" spans="1:6" ht="15.75" thickBot="1" x14ac:dyDescent="0.3">
      <c r="A376" s="71"/>
      <c r="B376" s="72" t="s">
        <v>284</v>
      </c>
      <c r="C376" s="458" t="s">
        <v>254</v>
      </c>
      <c r="D376" s="458"/>
      <c r="E376" s="95" t="s">
        <v>285</v>
      </c>
      <c r="F376" s="191" t="s">
        <v>286</v>
      </c>
    </row>
    <row r="377" spans="1:6" ht="15" customHeight="1" x14ac:dyDescent="0.25">
      <c r="A377" s="105" t="s">
        <v>287</v>
      </c>
      <c r="B377" s="78" t="s">
        <v>610</v>
      </c>
      <c r="C377" s="459" t="s">
        <v>666</v>
      </c>
      <c r="D377" s="459"/>
      <c r="E377" s="460" t="s">
        <v>322</v>
      </c>
      <c r="F377" s="462">
        <v>20000</v>
      </c>
    </row>
    <row r="378" spans="1:6" ht="15" customHeight="1" x14ac:dyDescent="0.25">
      <c r="A378" s="84" t="s">
        <v>288</v>
      </c>
      <c r="B378" s="78" t="s">
        <v>615</v>
      </c>
      <c r="C378" s="459" t="s">
        <v>668</v>
      </c>
      <c r="D378" s="459"/>
      <c r="E378" s="461" t="s">
        <v>322</v>
      </c>
      <c r="F378" s="463"/>
    </row>
    <row r="379" spans="1:6" x14ac:dyDescent="0.25">
      <c r="A379" s="79"/>
      <c r="B379" s="70"/>
      <c r="C379" s="70"/>
      <c r="D379" s="70"/>
      <c r="E379" s="70"/>
      <c r="F379" s="190"/>
    </row>
    <row r="380" spans="1:6" x14ac:dyDescent="0.25">
      <c r="A380" s="475" t="s">
        <v>537</v>
      </c>
      <c r="B380" s="475"/>
      <c r="C380" s="475"/>
      <c r="D380" s="475"/>
      <c r="E380" s="475"/>
      <c r="F380" s="475"/>
    </row>
    <row r="381" spans="1:6" x14ac:dyDescent="0.25">
      <c r="A381" s="79"/>
      <c r="B381" s="70"/>
      <c r="C381" s="70"/>
      <c r="D381" s="70"/>
      <c r="E381" s="70"/>
      <c r="F381" s="190"/>
    </row>
    <row r="382" spans="1:6" ht="15.75" thickBot="1" x14ac:dyDescent="0.3">
      <c r="A382" s="71"/>
      <c r="B382" s="72" t="s">
        <v>284</v>
      </c>
      <c r="C382" s="458" t="s">
        <v>254</v>
      </c>
      <c r="D382" s="458"/>
      <c r="E382" s="95" t="s">
        <v>285</v>
      </c>
      <c r="F382" s="191" t="s">
        <v>286</v>
      </c>
    </row>
    <row r="383" spans="1:6" x14ac:dyDescent="0.25">
      <c r="A383" s="84" t="s">
        <v>287</v>
      </c>
      <c r="B383" s="78" t="s">
        <v>264</v>
      </c>
      <c r="C383" s="480" t="s">
        <v>560</v>
      </c>
      <c r="D383" s="481"/>
      <c r="E383" s="460" t="s">
        <v>323</v>
      </c>
      <c r="F383" s="462">
        <v>20000</v>
      </c>
    </row>
    <row r="384" spans="1:6" x14ac:dyDescent="0.25">
      <c r="A384" s="84" t="s">
        <v>288</v>
      </c>
      <c r="B384" s="78" t="s">
        <v>255</v>
      </c>
      <c r="C384" s="459" t="s">
        <v>550</v>
      </c>
      <c r="D384" s="459"/>
      <c r="E384" s="461" t="s">
        <v>323</v>
      </c>
      <c r="F384" s="463"/>
    </row>
    <row r="385" spans="1:6" x14ac:dyDescent="0.25">
      <c r="A385" s="79"/>
      <c r="B385" s="70"/>
      <c r="C385" s="70"/>
      <c r="D385" s="70"/>
      <c r="E385" s="70"/>
      <c r="F385" s="190"/>
    </row>
    <row r="386" spans="1:6" ht="15.75" thickBot="1" x14ac:dyDescent="0.3">
      <c r="A386" s="71"/>
      <c r="B386" s="72" t="s">
        <v>284</v>
      </c>
      <c r="C386" s="458" t="s">
        <v>254</v>
      </c>
      <c r="D386" s="458"/>
      <c r="E386" s="95" t="s">
        <v>285</v>
      </c>
      <c r="F386" s="191" t="s">
        <v>286</v>
      </c>
    </row>
    <row r="387" spans="1:6" ht="15" customHeight="1" x14ac:dyDescent="0.25">
      <c r="A387" s="84" t="s">
        <v>287</v>
      </c>
      <c r="B387" s="78" t="s">
        <v>613</v>
      </c>
      <c r="C387" s="459" t="s">
        <v>668</v>
      </c>
      <c r="D387" s="459"/>
      <c r="E387" s="460" t="s">
        <v>322</v>
      </c>
      <c r="F387" s="462">
        <v>20000</v>
      </c>
    </row>
    <row r="388" spans="1:6" ht="15" customHeight="1" x14ac:dyDescent="0.25">
      <c r="A388" s="84" t="s">
        <v>288</v>
      </c>
      <c r="B388" s="78" t="s">
        <v>612</v>
      </c>
      <c r="C388" s="480" t="s">
        <v>669</v>
      </c>
      <c r="D388" s="481"/>
      <c r="E388" s="461" t="s">
        <v>322</v>
      </c>
      <c r="F388" s="463"/>
    </row>
    <row r="389" spans="1:6" x14ac:dyDescent="0.25">
      <c r="A389" s="79"/>
      <c r="B389" s="70"/>
      <c r="C389" s="70"/>
      <c r="D389" s="70"/>
      <c r="E389" s="70"/>
      <c r="F389" s="190"/>
    </row>
    <row r="390" spans="1:6" ht="15.75" thickBot="1" x14ac:dyDescent="0.3">
      <c r="A390" s="94"/>
      <c r="B390" s="72" t="s">
        <v>284</v>
      </c>
      <c r="C390" s="458" t="s">
        <v>254</v>
      </c>
      <c r="D390" s="458"/>
      <c r="E390" s="95" t="s">
        <v>285</v>
      </c>
      <c r="F390" s="191" t="s">
        <v>286</v>
      </c>
    </row>
    <row r="391" spans="1:6" x14ac:dyDescent="0.25">
      <c r="A391" s="84" t="s">
        <v>287</v>
      </c>
      <c r="B391" s="78" t="s">
        <v>512</v>
      </c>
      <c r="C391" s="478" t="s">
        <v>502</v>
      </c>
      <c r="D391" s="487"/>
      <c r="E391" s="460" t="s">
        <v>324</v>
      </c>
      <c r="F391" s="462">
        <v>20000</v>
      </c>
    </row>
    <row r="392" spans="1:6" x14ac:dyDescent="0.25">
      <c r="A392" s="84" t="s">
        <v>288</v>
      </c>
      <c r="B392" s="78" t="s">
        <v>513</v>
      </c>
      <c r="C392" s="480" t="s">
        <v>503</v>
      </c>
      <c r="D392" s="481"/>
      <c r="E392" s="461" t="s">
        <v>324</v>
      </c>
      <c r="F392" s="463"/>
    </row>
    <row r="393" spans="1:6" x14ac:dyDescent="0.25">
      <c r="A393" s="69"/>
      <c r="B393" s="70"/>
      <c r="C393" s="70"/>
      <c r="D393" s="70"/>
      <c r="E393" s="70"/>
      <c r="F393" s="190"/>
    </row>
    <row r="394" spans="1:6" ht="15.75" thickBot="1" x14ac:dyDescent="0.3">
      <c r="A394" s="71"/>
      <c r="B394" s="72" t="s">
        <v>284</v>
      </c>
      <c r="C394" s="458" t="s">
        <v>254</v>
      </c>
      <c r="D394" s="458"/>
      <c r="E394" s="95" t="s">
        <v>285</v>
      </c>
      <c r="F394" s="191" t="s">
        <v>286</v>
      </c>
    </row>
    <row r="395" spans="1:6" x14ac:dyDescent="0.25">
      <c r="A395" s="84" t="s">
        <v>287</v>
      </c>
      <c r="B395" s="78" t="s">
        <v>516</v>
      </c>
      <c r="C395" s="478" t="s">
        <v>506</v>
      </c>
      <c r="D395" s="487"/>
      <c r="E395" s="460" t="s">
        <v>324</v>
      </c>
      <c r="F395" s="462">
        <v>20000</v>
      </c>
    </row>
    <row r="396" spans="1:6" x14ac:dyDescent="0.25">
      <c r="A396" s="84" t="s">
        <v>288</v>
      </c>
      <c r="B396" s="78" t="s">
        <v>517</v>
      </c>
      <c r="C396" s="480" t="s">
        <v>507</v>
      </c>
      <c r="D396" s="481"/>
      <c r="E396" s="461" t="s">
        <v>324</v>
      </c>
      <c r="F396" s="463"/>
    </row>
    <row r="398" spans="1:6" ht="15.75" thickBot="1" x14ac:dyDescent="0.3">
      <c r="A398" s="71"/>
      <c r="B398" s="72" t="s">
        <v>284</v>
      </c>
      <c r="C398" s="458" t="s">
        <v>254</v>
      </c>
      <c r="D398" s="458"/>
      <c r="E398" s="95" t="s">
        <v>285</v>
      </c>
      <c r="F398" s="191" t="s">
        <v>286</v>
      </c>
    </row>
    <row r="399" spans="1:6" x14ac:dyDescent="0.25">
      <c r="A399" s="84" t="s">
        <v>287</v>
      </c>
      <c r="B399" s="106" t="s">
        <v>299</v>
      </c>
      <c r="C399" s="459" t="s">
        <v>595</v>
      </c>
      <c r="D399" s="459"/>
      <c r="E399" s="460" t="s">
        <v>324</v>
      </c>
      <c r="F399" s="462">
        <v>20000</v>
      </c>
    </row>
    <row r="400" spans="1:6" x14ac:dyDescent="0.25">
      <c r="A400" s="84" t="s">
        <v>288</v>
      </c>
      <c r="B400" s="106" t="s">
        <v>300</v>
      </c>
      <c r="C400" s="459" t="s">
        <v>596</v>
      </c>
      <c r="D400" s="459"/>
      <c r="E400" s="461" t="s">
        <v>324</v>
      </c>
      <c r="F400" s="463"/>
    </row>
    <row r="402" spans="1:6" x14ac:dyDescent="0.25">
      <c r="A402" s="475" t="s">
        <v>539</v>
      </c>
      <c r="B402" s="475"/>
      <c r="C402" s="475"/>
      <c r="D402" s="475"/>
      <c r="E402" s="475"/>
      <c r="F402" s="475"/>
    </row>
    <row r="403" spans="1:6" x14ac:dyDescent="0.25">
      <c r="A403" s="79"/>
      <c r="B403" s="70"/>
      <c r="C403" s="70"/>
      <c r="D403" s="70"/>
      <c r="E403" s="70"/>
      <c r="F403" s="190"/>
    </row>
    <row r="404" spans="1:6" ht="15.75" thickBot="1" x14ac:dyDescent="0.3">
      <c r="A404" s="71"/>
      <c r="B404" s="72" t="s">
        <v>284</v>
      </c>
      <c r="C404" s="458" t="s">
        <v>254</v>
      </c>
      <c r="D404" s="458"/>
      <c r="E404" s="95" t="s">
        <v>285</v>
      </c>
      <c r="F404" s="191" t="s">
        <v>286</v>
      </c>
    </row>
    <row r="405" spans="1:6" x14ac:dyDescent="0.25">
      <c r="A405" s="84" t="s">
        <v>287</v>
      </c>
      <c r="B405" s="78" t="s">
        <v>260</v>
      </c>
      <c r="C405" s="478" t="s">
        <v>556</v>
      </c>
      <c r="D405" s="487"/>
      <c r="E405" s="460" t="s">
        <v>323</v>
      </c>
      <c r="F405" s="462">
        <v>20000</v>
      </c>
    </row>
    <row r="406" spans="1:6" x14ac:dyDescent="0.25">
      <c r="A406" s="84" t="s">
        <v>288</v>
      </c>
      <c r="B406" s="78" t="s">
        <v>257</v>
      </c>
      <c r="C406" s="480" t="s">
        <v>553</v>
      </c>
      <c r="D406" s="481"/>
      <c r="E406" s="461" t="s">
        <v>323</v>
      </c>
      <c r="F406" s="463"/>
    </row>
    <row r="407" spans="1:6" x14ac:dyDescent="0.25">
      <c r="A407" s="79"/>
      <c r="B407" s="70"/>
      <c r="C407" s="70"/>
      <c r="D407" s="70"/>
      <c r="E407" s="70"/>
      <c r="F407" s="190"/>
    </row>
    <row r="408" spans="1:6" ht="15.75" thickBot="1" x14ac:dyDescent="0.3">
      <c r="A408" s="71"/>
      <c r="B408" s="72" t="s">
        <v>284</v>
      </c>
      <c r="C408" s="458" t="s">
        <v>254</v>
      </c>
      <c r="D408" s="458"/>
      <c r="E408" s="95" t="s">
        <v>285</v>
      </c>
      <c r="F408" s="191" t="s">
        <v>286</v>
      </c>
    </row>
    <row r="409" spans="1:6" x14ac:dyDescent="0.25">
      <c r="A409" s="84" t="s">
        <v>287</v>
      </c>
      <c r="B409" s="78" t="s">
        <v>513</v>
      </c>
      <c r="C409" s="478" t="s">
        <v>503</v>
      </c>
      <c r="D409" s="482"/>
      <c r="E409" s="460" t="s">
        <v>324</v>
      </c>
      <c r="F409" s="462">
        <v>20000</v>
      </c>
    </row>
    <row r="410" spans="1:6" x14ac:dyDescent="0.25">
      <c r="A410" s="84" t="s">
        <v>288</v>
      </c>
      <c r="B410" s="78" t="s">
        <v>514</v>
      </c>
      <c r="C410" s="480" t="s">
        <v>504</v>
      </c>
      <c r="D410" s="481"/>
      <c r="E410" s="461" t="s">
        <v>324</v>
      </c>
      <c r="F410" s="463"/>
    </row>
    <row r="411" spans="1:6" x14ac:dyDescent="0.25">
      <c r="A411" s="79"/>
      <c r="B411" s="70"/>
      <c r="C411" s="70"/>
      <c r="D411" s="70"/>
      <c r="E411" s="70"/>
      <c r="F411" s="190"/>
    </row>
    <row r="412" spans="1:6" ht="15.75" thickBot="1" x14ac:dyDescent="0.3">
      <c r="A412" s="71"/>
      <c r="B412" s="72" t="s">
        <v>284</v>
      </c>
      <c r="C412" s="458" t="s">
        <v>254</v>
      </c>
      <c r="D412" s="458"/>
      <c r="E412" s="95" t="s">
        <v>285</v>
      </c>
      <c r="F412" s="191" t="s">
        <v>286</v>
      </c>
    </row>
    <row r="413" spans="1:6" x14ac:dyDescent="0.25">
      <c r="A413" s="84" t="s">
        <v>287</v>
      </c>
      <c r="B413" s="78" t="s">
        <v>517</v>
      </c>
      <c r="C413" s="478" t="s">
        <v>507</v>
      </c>
      <c r="D413" s="487"/>
      <c r="E413" s="460" t="s">
        <v>324</v>
      </c>
      <c r="F413" s="462">
        <v>20000</v>
      </c>
    </row>
    <row r="414" spans="1:6" x14ac:dyDescent="0.25">
      <c r="A414" s="84" t="s">
        <v>288</v>
      </c>
      <c r="B414" s="78" t="s">
        <v>518</v>
      </c>
      <c r="C414" s="480" t="s">
        <v>508</v>
      </c>
      <c r="D414" s="481"/>
      <c r="E414" s="461" t="s">
        <v>324</v>
      </c>
      <c r="F414" s="463"/>
    </row>
    <row r="415" spans="1:6" x14ac:dyDescent="0.25">
      <c r="A415" s="79"/>
      <c r="B415" s="70"/>
      <c r="C415" s="70"/>
      <c r="D415" s="70"/>
      <c r="E415" s="70"/>
      <c r="F415" s="190"/>
    </row>
    <row r="416" spans="1:6" x14ac:dyDescent="0.25">
      <c r="A416" s="475" t="s">
        <v>321</v>
      </c>
      <c r="B416" s="475"/>
      <c r="C416" s="475"/>
      <c r="D416" s="475"/>
      <c r="E416" s="475"/>
      <c r="F416" s="475"/>
    </row>
    <row r="417" spans="1:6" x14ac:dyDescent="0.25">
      <c r="A417" s="80"/>
      <c r="B417" s="80"/>
      <c r="C417" s="80"/>
      <c r="D417" s="80"/>
      <c r="E417" s="80"/>
      <c r="F417" s="192"/>
    </row>
    <row r="418" spans="1:6" ht="15.75" thickBot="1" x14ac:dyDescent="0.3">
      <c r="A418" s="94"/>
      <c r="B418" s="72" t="s">
        <v>284</v>
      </c>
      <c r="C418" s="458" t="s">
        <v>254</v>
      </c>
      <c r="D418" s="458"/>
      <c r="E418" s="95" t="s">
        <v>285</v>
      </c>
      <c r="F418" s="191" t="s">
        <v>286</v>
      </c>
    </row>
    <row r="419" spans="1:6" x14ac:dyDescent="0.25">
      <c r="A419" s="84" t="s">
        <v>287</v>
      </c>
      <c r="B419" s="78" t="s">
        <v>514</v>
      </c>
      <c r="C419" s="478" t="s">
        <v>504</v>
      </c>
      <c r="D419" s="482"/>
      <c r="E419" s="460" t="s">
        <v>324</v>
      </c>
      <c r="F419" s="462">
        <v>20000</v>
      </c>
    </row>
    <row r="420" spans="1:6" x14ac:dyDescent="0.25">
      <c r="A420" s="84" t="s">
        <v>288</v>
      </c>
      <c r="B420" s="78" t="s">
        <v>515</v>
      </c>
      <c r="C420" s="480" t="s">
        <v>505</v>
      </c>
      <c r="D420" s="481"/>
      <c r="E420" s="461" t="s">
        <v>324</v>
      </c>
      <c r="F420" s="463"/>
    </row>
    <row r="421" spans="1:6" x14ac:dyDescent="0.25">
      <c r="A421" s="214"/>
      <c r="B421" s="214"/>
      <c r="C421" s="214"/>
      <c r="D421" s="214"/>
      <c r="E421" s="214"/>
      <c r="F421" s="192"/>
    </row>
    <row r="422" spans="1:6" ht="15.75" thickBot="1" x14ac:dyDescent="0.3">
      <c r="A422" s="71"/>
      <c r="B422" s="72" t="s">
        <v>284</v>
      </c>
      <c r="C422" s="458" t="s">
        <v>254</v>
      </c>
      <c r="D422" s="458"/>
      <c r="E422" s="95" t="s">
        <v>285</v>
      </c>
      <c r="F422" s="191" t="s">
        <v>286</v>
      </c>
    </row>
    <row r="423" spans="1:6" x14ac:dyDescent="0.25">
      <c r="A423" s="105" t="s">
        <v>287</v>
      </c>
      <c r="B423" s="78" t="s">
        <v>518</v>
      </c>
      <c r="C423" s="478" t="s">
        <v>508</v>
      </c>
      <c r="D423" s="487"/>
      <c r="E423" s="460" t="s">
        <v>324</v>
      </c>
      <c r="F423" s="462">
        <v>20000</v>
      </c>
    </row>
    <row r="424" spans="1:6" x14ac:dyDescent="0.25">
      <c r="A424" s="84" t="s">
        <v>288</v>
      </c>
      <c r="B424" s="78" t="s">
        <v>519</v>
      </c>
      <c r="C424" s="480" t="s">
        <v>509</v>
      </c>
      <c r="D424" s="481"/>
      <c r="E424" s="461" t="s">
        <v>324</v>
      </c>
      <c r="F424" s="463"/>
    </row>
    <row r="425" spans="1:6" x14ac:dyDescent="0.25">
      <c r="A425" s="84"/>
      <c r="B425" s="78" t="s">
        <v>114</v>
      </c>
      <c r="C425" s="96"/>
      <c r="D425" s="96"/>
      <c r="E425" s="97"/>
      <c r="F425" s="193"/>
    </row>
    <row r="426" spans="1:6" x14ac:dyDescent="0.25">
      <c r="A426" s="474" t="s">
        <v>358</v>
      </c>
      <c r="B426" s="474"/>
      <c r="C426" s="474"/>
      <c r="D426" s="474"/>
      <c r="E426" s="474"/>
      <c r="F426" s="474"/>
    </row>
    <row r="427" spans="1:6" x14ac:dyDescent="0.25">
      <c r="A427" s="67"/>
      <c r="B427" s="67"/>
      <c r="C427" s="67"/>
      <c r="D427" s="67"/>
      <c r="E427" s="67"/>
      <c r="F427" s="189"/>
    </row>
    <row r="428" spans="1:6" x14ac:dyDescent="0.25">
      <c r="A428" s="488" t="s">
        <v>540</v>
      </c>
      <c r="B428" s="488"/>
      <c r="C428" s="488"/>
      <c r="D428" s="488"/>
      <c r="E428" s="488"/>
      <c r="F428" s="488"/>
    </row>
    <row r="429" spans="1:6" x14ac:dyDescent="0.25">
      <c r="A429" s="488"/>
      <c r="B429" s="488"/>
      <c r="C429" s="488"/>
      <c r="D429" s="488"/>
      <c r="E429" s="488"/>
      <c r="F429" s="488"/>
    </row>
    <row r="430" spans="1:6" x14ac:dyDescent="0.25">
      <c r="A430" s="488" t="s">
        <v>545</v>
      </c>
      <c r="B430" s="488"/>
      <c r="C430" s="488"/>
      <c r="D430" s="488"/>
      <c r="E430" s="488"/>
      <c r="F430" s="488"/>
    </row>
    <row r="431" spans="1:6" x14ac:dyDescent="0.25">
      <c r="A431" s="79"/>
      <c r="B431" s="70"/>
      <c r="C431" s="70"/>
      <c r="D431" s="70"/>
      <c r="E431" s="70"/>
      <c r="F431" s="190"/>
    </row>
    <row r="432" spans="1:6" ht="15.75" thickBot="1" x14ac:dyDescent="0.3">
      <c r="A432" s="202"/>
      <c r="B432" s="72" t="s">
        <v>284</v>
      </c>
      <c r="C432" s="458" t="s">
        <v>254</v>
      </c>
      <c r="D432" s="458"/>
      <c r="E432" s="95" t="s">
        <v>285</v>
      </c>
      <c r="F432" s="191" t="s">
        <v>286</v>
      </c>
    </row>
    <row r="433" spans="1:6" x14ac:dyDescent="0.25">
      <c r="A433" s="77" t="s">
        <v>287</v>
      </c>
      <c r="B433" s="78" t="s">
        <v>255</v>
      </c>
      <c r="C433" s="459" t="s">
        <v>550</v>
      </c>
      <c r="D433" s="459"/>
      <c r="E433" s="460" t="s">
        <v>323</v>
      </c>
      <c r="F433" s="197">
        <v>2000</v>
      </c>
    </row>
    <row r="434" spans="1:6" x14ac:dyDescent="0.25">
      <c r="A434" s="77" t="s">
        <v>288</v>
      </c>
      <c r="B434" s="78" t="s">
        <v>541</v>
      </c>
      <c r="C434" s="459" t="s">
        <v>542</v>
      </c>
      <c r="D434" s="459"/>
      <c r="E434" s="476"/>
      <c r="F434" s="198">
        <v>350</v>
      </c>
    </row>
    <row r="435" spans="1:6" x14ac:dyDescent="0.25">
      <c r="A435" s="77" t="s">
        <v>288</v>
      </c>
      <c r="B435" s="78" t="s">
        <v>543</v>
      </c>
      <c r="C435" s="459" t="s">
        <v>571</v>
      </c>
      <c r="D435" s="459"/>
      <c r="E435" s="476"/>
      <c r="F435" s="198">
        <v>400</v>
      </c>
    </row>
    <row r="436" spans="1:6" x14ac:dyDescent="0.25">
      <c r="A436" s="77" t="s">
        <v>288</v>
      </c>
      <c r="B436" s="78" t="s">
        <v>544</v>
      </c>
      <c r="C436" s="459" t="s">
        <v>572</v>
      </c>
      <c r="D436" s="459"/>
      <c r="E436" s="477"/>
      <c r="F436" s="198">
        <v>1250</v>
      </c>
    </row>
    <row r="437" spans="1:6" x14ac:dyDescent="0.25">
      <c r="A437" s="79"/>
      <c r="B437" s="70"/>
      <c r="C437" s="70"/>
      <c r="D437" s="70"/>
      <c r="E437" s="70"/>
      <c r="F437" s="190"/>
    </row>
    <row r="438" spans="1:6" ht="15.75" thickBot="1" x14ac:dyDescent="0.3">
      <c r="A438" s="202"/>
      <c r="B438" s="72" t="s">
        <v>284</v>
      </c>
      <c r="C438" s="458" t="s">
        <v>254</v>
      </c>
      <c r="D438" s="458"/>
      <c r="E438" s="95" t="s">
        <v>285</v>
      </c>
      <c r="F438" s="191" t="s">
        <v>286</v>
      </c>
    </row>
    <row r="439" spans="1:6" x14ac:dyDescent="0.25">
      <c r="A439" s="77" t="s">
        <v>287</v>
      </c>
      <c r="B439" s="78" t="s">
        <v>274</v>
      </c>
      <c r="C439" s="459" t="s">
        <v>580</v>
      </c>
      <c r="D439" s="459"/>
      <c r="E439" s="460" t="s">
        <v>322</v>
      </c>
      <c r="F439" s="462">
        <v>2000</v>
      </c>
    </row>
    <row r="440" spans="1:6" x14ac:dyDescent="0.25">
      <c r="A440" s="77" t="s">
        <v>288</v>
      </c>
      <c r="B440" s="78" t="s">
        <v>275</v>
      </c>
      <c r="C440" s="459" t="s">
        <v>581</v>
      </c>
      <c r="D440" s="459"/>
      <c r="E440" s="461" t="s">
        <v>322</v>
      </c>
      <c r="F440" s="463"/>
    </row>
    <row r="441" spans="1:6" x14ac:dyDescent="0.25">
      <c r="A441" s="79"/>
      <c r="B441" s="70"/>
      <c r="C441" s="70"/>
      <c r="D441" s="70"/>
      <c r="E441" s="70"/>
      <c r="F441" s="190"/>
    </row>
    <row r="442" spans="1:6" x14ac:dyDescent="0.25">
      <c r="A442" s="79"/>
      <c r="B442" s="76" t="s">
        <v>359</v>
      </c>
      <c r="C442" s="464">
        <v>13110000</v>
      </c>
      <c r="D442" s="464"/>
      <c r="E442" s="70"/>
      <c r="F442" s="190"/>
    </row>
    <row r="443" spans="1:6" x14ac:dyDescent="0.25">
      <c r="A443" s="79"/>
      <c r="B443" s="76" t="s">
        <v>359</v>
      </c>
      <c r="C443" s="464">
        <v>15209900</v>
      </c>
      <c r="D443" s="464"/>
      <c r="E443" s="70"/>
      <c r="F443" s="190"/>
    </row>
    <row r="444" spans="1:6" x14ac:dyDescent="0.25">
      <c r="A444" s="79"/>
      <c r="B444" s="76" t="s">
        <v>359</v>
      </c>
      <c r="C444" s="464">
        <v>16000100</v>
      </c>
      <c r="D444" s="464"/>
      <c r="E444" s="70"/>
      <c r="F444" s="190"/>
    </row>
    <row r="445" spans="1:6" x14ac:dyDescent="0.25">
      <c r="A445" s="79"/>
      <c r="B445" s="76"/>
      <c r="C445" s="83"/>
      <c r="D445" s="83"/>
      <c r="E445" s="70"/>
      <c r="F445" s="190"/>
    </row>
    <row r="446" spans="1:6" ht="15.75" thickBot="1" x14ac:dyDescent="0.3">
      <c r="A446" s="202"/>
      <c r="B446" s="72" t="s">
        <v>284</v>
      </c>
      <c r="C446" s="458" t="s">
        <v>254</v>
      </c>
      <c r="D446" s="458"/>
      <c r="E446" s="95" t="s">
        <v>285</v>
      </c>
      <c r="F446" s="191" t="s">
        <v>286</v>
      </c>
    </row>
    <row r="447" spans="1:6" x14ac:dyDescent="0.25">
      <c r="A447" s="77" t="s">
        <v>287</v>
      </c>
      <c r="B447" s="78" t="s">
        <v>278</v>
      </c>
      <c r="C447" s="459" t="s">
        <v>591</v>
      </c>
      <c r="D447" s="459"/>
      <c r="E447" s="460" t="s">
        <v>324</v>
      </c>
      <c r="F447" s="462">
        <v>2000</v>
      </c>
    </row>
    <row r="448" spans="1:6" x14ac:dyDescent="0.25">
      <c r="A448" s="77" t="s">
        <v>288</v>
      </c>
      <c r="B448" s="78" t="s">
        <v>279</v>
      </c>
      <c r="C448" s="459" t="s">
        <v>594</v>
      </c>
      <c r="D448" s="459"/>
      <c r="E448" s="461" t="s">
        <v>324</v>
      </c>
      <c r="F448" s="463"/>
    </row>
    <row r="450" spans="1:6" x14ac:dyDescent="0.25">
      <c r="A450" s="474" t="s">
        <v>337</v>
      </c>
      <c r="B450" s="474"/>
      <c r="C450" s="474"/>
      <c r="D450" s="474"/>
      <c r="E450" s="474"/>
      <c r="F450" s="474"/>
    </row>
    <row r="452" spans="1:6" x14ac:dyDescent="0.25">
      <c r="A452" s="475" t="s">
        <v>470</v>
      </c>
      <c r="B452" s="475"/>
      <c r="C452" s="475"/>
      <c r="D452" s="475"/>
      <c r="E452" s="475"/>
      <c r="F452" s="475"/>
    </row>
    <row r="454" spans="1:6" ht="15.75" thickBot="1" x14ac:dyDescent="0.3">
      <c r="A454" s="202"/>
      <c r="B454" s="72" t="s">
        <v>284</v>
      </c>
      <c r="C454" s="458" t="s">
        <v>254</v>
      </c>
      <c r="D454" s="458"/>
      <c r="E454" s="95" t="s">
        <v>285</v>
      </c>
      <c r="F454" s="191" t="s">
        <v>286</v>
      </c>
    </row>
    <row r="455" spans="1:6" x14ac:dyDescent="0.25">
      <c r="A455" s="77" t="s">
        <v>287</v>
      </c>
      <c r="B455" s="78" t="s">
        <v>501</v>
      </c>
      <c r="C455" s="459" t="s">
        <v>579</v>
      </c>
      <c r="D455" s="459"/>
      <c r="E455" s="460" t="s">
        <v>322</v>
      </c>
      <c r="F455" s="462">
        <v>24000</v>
      </c>
    </row>
    <row r="456" spans="1:6" x14ac:dyDescent="0.25">
      <c r="A456" s="77" t="s">
        <v>288</v>
      </c>
      <c r="B456" s="78" t="s">
        <v>338</v>
      </c>
      <c r="C456" s="459" t="s">
        <v>587</v>
      </c>
      <c r="D456" s="459"/>
      <c r="E456" s="461" t="s">
        <v>322</v>
      </c>
      <c r="F456" s="463"/>
    </row>
    <row r="458" spans="1:6" x14ac:dyDescent="0.25">
      <c r="A458" s="475" t="s">
        <v>480</v>
      </c>
      <c r="B458" s="475"/>
      <c r="C458" s="475"/>
      <c r="D458" s="475"/>
      <c r="E458" s="475"/>
      <c r="F458" s="475"/>
    </row>
    <row r="460" spans="1:6" ht="15.75" thickBot="1" x14ac:dyDescent="0.3">
      <c r="A460" s="202"/>
      <c r="B460" s="72" t="s">
        <v>284</v>
      </c>
      <c r="C460" s="458" t="s">
        <v>254</v>
      </c>
      <c r="D460" s="458"/>
      <c r="E460" s="95" t="s">
        <v>285</v>
      </c>
      <c r="F460" s="191" t="s">
        <v>286</v>
      </c>
    </row>
    <row r="461" spans="1:6" x14ac:dyDescent="0.25">
      <c r="A461" s="77" t="s">
        <v>287</v>
      </c>
      <c r="B461" s="78" t="s">
        <v>500</v>
      </c>
      <c r="C461" s="459" t="s">
        <v>601</v>
      </c>
      <c r="D461" s="459"/>
      <c r="E461" s="460" t="s">
        <v>322</v>
      </c>
      <c r="F461" s="462">
        <v>100</v>
      </c>
    </row>
    <row r="462" spans="1:6" x14ac:dyDescent="0.25">
      <c r="A462" s="77" t="s">
        <v>288</v>
      </c>
      <c r="B462" s="78" t="s">
        <v>481</v>
      </c>
      <c r="C462" s="459" t="s">
        <v>586</v>
      </c>
      <c r="D462" s="459"/>
      <c r="E462" s="461"/>
      <c r="F462" s="463"/>
    </row>
  </sheetData>
  <mergeCells count="450">
    <mergeCell ref="C434:D434"/>
    <mergeCell ref="A458:F458"/>
    <mergeCell ref="C460:D460"/>
    <mergeCell ref="C461:D461"/>
    <mergeCell ref="E461:E462"/>
    <mergeCell ref="F461:F462"/>
    <mergeCell ref="C462:D462"/>
    <mergeCell ref="A416:F416"/>
    <mergeCell ref="C422:D422"/>
    <mergeCell ref="C423:D423"/>
    <mergeCell ref="C438:D438"/>
    <mergeCell ref="C439:D439"/>
    <mergeCell ref="F439:F440"/>
    <mergeCell ref="C440:D440"/>
    <mergeCell ref="E439:E440"/>
    <mergeCell ref="A428:F429"/>
    <mergeCell ref="C432:D432"/>
    <mergeCell ref="E455:E456"/>
    <mergeCell ref="C433:D433"/>
    <mergeCell ref="E433:E436"/>
    <mergeCell ref="C435:D435"/>
    <mergeCell ref="C436:D436"/>
    <mergeCell ref="A450:F450"/>
    <mergeCell ref="A452:F452"/>
    <mergeCell ref="C454:D454"/>
    <mergeCell ref="C455:D455"/>
    <mergeCell ref="F455:F456"/>
    <mergeCell ref="C456:D456"/>
    <mergeCell ref="C405:D405"/>
    <mergeCell ref="F405:F406"/>
    <mergeCell ref="C406:D406"/>
    <mergeCell ref="E423:E424"/>
    <mergeCell ref="E319:E320"/>
    <mergeCell ref="E329:E330"/>
    <mergeCell ref="E335:E336"/>
    <mergeCell ref="E339:E340"/>
    <mergeCell ref="E343:E344"/>
    <mergeCell ref="E409:E410"/>
    <mergeCell ref="F409:F410"/>
    <mergeCell ref="C410:D410"/>
    <mergeCell ref="F423:F424"/>
    <mergeCell ref="C424:D424"/>
    <mergeCell ref="C404:D404"/>
    <mergeCell ref="C412:D412"/>
    <mergeCell ref="C413:D413"/>
    <mergeCell ref="F413:F414"/>
    <mergeCell ref="C414:D414"/>
    <mergeCell ref="E405:E406"/>
    <mergeCell ref="E19:E20"/>
    <mergeCell ref="E27:E28"/>
    <mergeCell ref="E33:E34"/>
    <mergeCell ref="E37:E38"/>
    <mergeCell ref="A402:F402"/>
    <mergeCell ref="E399:E400"/>
    <mergeCell ref="F399:F400"/>
    <mergeCell ref="C400:D400"/>
    <mergeCell ref="C386:D386"/>
    <mergeCell ref="E363:E364"/>
    <mergeCell ref="C395:D395"/>
    <mergeCell ref="F395:F396"/>
    <mergeCell ref="C396:D396"/>
    <mergeCell ref="E395:E396"/>
    <mergeCell ref="C398:D398"/>
    <mergeCell ref="C399:D399"/>
    <mergeCell ref="C394:D394"/>
    <mergeCell ref="A380:F380"/>
    <mergeCell ref="C382:D382"/>
    <mergeCell ref="C383:D383"/>
    <mergeCell ref="F383:F384"/>
    <mergeCell ref="C384:D384"/>
    <mergeCell ref="C378:D378"/>
    <mergeCell ref="E377:E378"/>
    <mergeCell ref="C388:D388"/>
    <mergeCell ref="E387:E388"/>
    <mergeCell ref="A370:F370"/>
    <mergeCell ref="C372:D372"/>
    <mergeCell ref="C373:D373"/>
    <mergeCell ref="F373:F374"/>
    <mergeCell ref="C374:D374"/>
    <mergeCell ref="E383:E384"/>
    <mergeCell ref="C376:D376"/>
    <mergeCell ref="E373:E374"/>
    <mergeCell ref="C377:D377"/>
    <mergeCell ref="F377:F378"/>
    <mergeCell ref="C387:D387"/>
    <mergeCell ref="F387:F388"/>
    <mergeCell ref="C362:D362"/>
    <mergeCell ref="C363:D363"/>
    <mergeCell ref="F363:F364"/>
    <mergeCell ref="C364:D364"/>
    <mergeCell ref="C352:D352"/>
    <mergeCell ref="E351:E352"/>
    <mergeCell ref="F367:F368"/>
    <mergeCell ref="C368:D368"/>
    <mergeCell ref="C342:D342"/>
    <mergeCell ref="C343:D343"/>
    <mergeCell ref="F343:F344"/>
    <mergeCell ref="C344:D344"/>
    <mergeCell ref="A346:F346"/>
    <mergeCell ref="A360:F360"/>
    <mergeCell ref="C339:D339"/>
    <mergeCell ref="F339:F340"/>
    <mergeCell ref="C340:D340"/>
    <mergeCell ref="A326:F326"/>
    <mergeCell ref="C328:D328"/>
    <mergeCell ref="C329:D329"/>
    <mergeCell ref="F329:F330"/>
    <mergeCell ref="C330:D330"/>
    <mergeCell ref="A332:F332"/>
    <mergeCell ref="C323:D323"/>
    <mergeCell ref="F323:F324"/>
    <mergeCell ref="C324:D324"/>
    <mergeCell ref="E323:E324"/>
    <mergeCell ref="C334:D334"/>
    <mergeCell ref="C335:D335"/>
    <mergeCell ref="F335:F336"/>
    <mergeCell ref="C336:D336"/>
    <mergeCell ref="C338:D338"/>
    <mergeCell ref="C302:D302"/>
    <mergeCell ref="C303:D303"/>
    <mergeCell ref="C304:D304"/>
    <mergeCell ref="A306:F306"/>
    <mergeCell ref="C308:D308"/>
    <mergeCell ref="C309:D309"/>
    <mergeCell ref="E294:E295"/>
    <mergeCell ref="C301:D301"/>
    <mergeCell ref="C322:D322"/>
    <mergeCell ref="E302:E304"/>
    <mergeCell ref="F309:F310"/>
    <mergeCell ref="C310:D310"/>
    <mergeCell ref="E309:E310"/>
    <mergeCell ref="C314:D314"/>
    <mergeCell ref="C315:D315"/>
    <mergeCell ref="F315:F316"/>
    <mergeCell ref="C316:D316"/>
    <mergeCell ref="E315:E316"/>
    <mergeCell ref="C318:D318"/>
    <mergeCell ref="C319:D319"/>
    <mergeCell ref="F319:F320"/>
    <mergeCell ref="C320:D320"/>
    <mergeCell ref="C284:D284"/>
    <mergeCell ref="F284:F285"/>
    <mergeCell ref="C285:D285"/>
    <mergeCell ref="E284:E285"/>
    <mergeCell ref="C293:D293"/>
    <mergeCell ref="C294:D294"/>
    <mergeCell ref="F294:F295"/>
    <mergeCell ref="C295:D295"/>
    <mergeCell ref="C289:D289"/>
    <mergeCell ref="C290:D290"/>
    <mergeCell ref="C275:D275"/>
    <mergeCell ref="C276:D276"/>
    <mergeCell ref="F276:F277"/>
    <mergeCell ref="C277:D277"/>
    <mergeCell ref="A279:F279"/>
    <mergeCell ref="C283:D283"/>
    <mergeCell ref="E276:E277"/>
    <mergeCell ref="A252:F252"/>
    <mergeCell ref="A265:F265"/>
    <mergeCell ref="C269:D269"/>
    <mergeCell ref="C270:D270"/>
    <mergeCell ref="F270:F271"/>
    <mergeCell ref="C271:D271"/>
    <mergeCell ref="E270:E271"/>
    <mergeCell ref="C260:D260"/>
    <mergeCell ref="C245:D245"/>
    <mergeCell ref="F245:F246"/>
    <mergeCell ref="C246:D246"/>
    <mergeCell ref="E245:E246"/>
    <mergeCell ref="C248:D248"/>
    <mergeCell ref="C249:D249"/>
    <mergeCell ref="F249:F250"/>
    <mergeCell ref="C250:D250"/>
    <mergeCell ref="E249:E250"/>
    <mergeCell ref="C238:D238"/>
    <mergeCell ref="C239:D239"/>
    <mergeCell ref="F239:F240"/>
    <mergeCell ref="C240:D240"/>
    <mergeCell ref="A242:F242"/>
    <mergeCell ref="C244:D244"/>
    <mergeCell ref="E239:E240"/>
    <mergeCell ref="F223:F224"/>
    <mergeCell ref="C224:D224"/>
    <mergeCell ref="A226:F226"/>
    <mergeCell ref="C234:D234"/>
    <mergeCell ref="C235:D235"/>
    <mergeCell ref="F235:F236"/>
    <mergeCell ref="C236:D236"/>
    <mergeCell ref="E235:E236"/>
    <mergeCell ref="A220:F220"/>
    <mergeCell ref="C222:D222"/>
    <mergeCell ref="A228:F228"/>
    <mergeCell ref="C230:D230"/>
    <mergeCell ref="E223:E224"/>
    <mergeCell ref="C231:D231"/>
    <mergeCell ref="F231:F232"/>
    <mergeCell ref="C232:D232"/>
    <mergeCell ref="E231:E232"/>
    <mergeCell ref="C223:D223"/>
    <mergeCell ref="F215:F216"/>
    <mergeCell ref="C216:D216"/>
    <mergeCell ref="C207:D207"/>
    <mergeCell ref="F207:F208"/>
    <mergeCell ref="C208:D208"/>
    <mergeCell ref="A218:F218"/>
    <mergeCell ref="C199:D199"/>
    <mergeCell ref="A210:F210"/>
    <mergeCell ref="A202:F202"/>
    <mergeCell ref="A204:F204"/>
    <mergeCell ref="C206:D206"/>
    <mergeCell ref="E215:E216"/>
    <mergeCell ref="A212:F212"/>
    <mergeCell ref="C214:D214"/>
    <mergeCell ref="E207:E208"/>
    <mergeCell ref="C215:D215"/>
    <mergeCell ref="C192:D192"/>
    <mergeCell ref="F199:F200"/>
    <mergeCell ref="C200:D200"/>
    <mergeCell ref="C193:D193"/>
    <mergeCell ref="F193:F194"/>
    <mergeCell ref="C194:D194"/>
    <mergeCell ref="A196:F196"/>
    <mergeCell ref="E199:E200"/>
    <mergeCell ref="C198:D198"/>
    <mergeCell ref="E193:E194"/>
    <mergeCell ref="C185:D185"/>
    <mergeCell ref="F185:F186"/>
    <mergeCell ref="C186:D186"/>
    <mergeCell ref="A188:F188"/>
    <mergeCell ref="A190:F190"/>
    <mergeCell ref="E185:E186"/>
    <mergeCell ref="C178:D178"/>
    <mergeCell ref="C179:D179"/>
    <mergeCell ref="F179:F180"/>
    <mergeCell ref="C180:D180"/>
    <mergeCell ref="E179:E180"/>
    <mergeCell ref="C184:D184"/>
    <mergeCell ref="A171:F171"/>
    <mergeCell ref="C176:D176"/>
    <mergeCell ref="E174:E176"/>
    <mergeCell ref="C173:D173"/>
    <mergeCell ref="C174:D174"/>
    <mergeCell ref="C175:D175"/>
    <mergeCell ref="A163:F163"/>
    <mergeCell ref="A165:F165"/>
    <mergeCell ref="C167:D167"/>
    <mergeCell ref="C168:D168"/>
    <mergeCell ref="F168:F169"/>
    <mergeCell ref="C169:D169"/>
    <mergeCell ref="E168:E169"/>
    <mergeCell ref="A154:F154"/>
    <mergeCell ref="A156:F156"/>
    <mergeCell ref="C158:D158"/>
    <mergeCell ref="C159:D159"/>
    <mergeCell ref="F159:F160"/>
    <mergeCell ref="C160:D160"/>
    <mergeCell ref="E159:E160"/>
    <mergeCell ref="C147:D147"/>
    <mergeCell ref="F147:F148"/>
    <mergeCell ref="C148:D148"/>
    <mergeCell ref="E147:E148"/>
    <mergeCell ref="C150:D150"/>
    <mergeCell ref="C151:D151"/>
    <mergeCell ref="F151:F152"/>
    <mergeCell ref="C152:D152"/>
    <mergeCell ref="E151:E152"/>
    <mergeCell ref="C140:D140"/>
    <mergeCell ref="C141:D141"/>
    <mergeCell ref="F141:F142"/>
    <mergeCell ref="C142:D142"/>
    <mergeCell ref="A144:F144"/>
    <mergeCell ref="C146:D146"/>
    <mergeCell ref="E141:E142"/>
    <mergeCell ref="A130:F130"/>
    <mergeCell ref="A132:F132"/>
    <mergeCell ref="C134:D134"/>
    <mergeCell ref="C135:D135"/>
    <mergeCell ref="F135:F136"/>
    <mergeCell ref="C136:D136"/>
    <mergeCell ref="E135:E136"/>
    <mergeCell ref="C122:D122"/>
    <mergeCell ref="F122:F123"/>
    <mergeCell ref="C123:D123"/>
    <mergeCell ref="E122:E123"/>
    <mergeCell ref="C125:D125"/>
    <mergeCell ref="C126:D126"/>
    <mergeCell ref="F126:F127"/>
    <mergeCell ref="C127:D127"/>
    <mergeCell ref="E126:E127"/>
    <mergeCell ref="C117:D117"/>
    <mergeCell ref="C118:D118"/>
    <mergeCell ref="F118:F119"/>
    <mergeCell ref="C119:D119"/>
    <mergeCell ref="E118:E119"/>
    <mergeCell ref="C121:D121"/>
    <mergeCell ref="C112:D112"/>
    <mergeCell ref="F112:F113"/>
    <mergeCell ref="C113:D113"/>
    <mergeCell ref="E112:E113"/>
    <mergeCell ref="A115:F115"/>
    <mergeCell ref="C107:D107"/>
    <mergeCell ref="C108:D108"/>
    <mergeCell ref="F108:F109"/>
    <mergeCell ref="C109:D109"/>
    <mergeCell ref="E108:E109"/>
    <mergeCell ref="C111:D111"/>
    <mergeCell ref="E92:E93"/>
    <mergeCell ref="C89:D89"/>
    <mergeCell ref="A101:F101"/>
    <mergeCell ref="C103:D103"/>
    <mergeCell ref="C104:D104"/>
    <mergeCell ref="F104:F105"/>
    <mergeCell ref="C105:D105"/>
    <mergeCell ref="E104:E105"/>
    <mergeCell ref="C97:D97"/>
    <mergeCell ref="C98:D98"/>
    <mergeCell ref="F98:F99"/>
    <mergeCell ref="C99:D99"/>
    <mergeCell ref="E98:E99"/>
    <mergeCell ref="A95:F95"/>
    <mergeCell ref="A83:F83"/>
    <mergeCell ref="C85:D85"/>
    <mergeCell ref="C86:D86"/>
    <mergeCell ref="F86:F87"/>
    <mergeCell ref="C87:D87"/>
    <mergeCell ref="C93:D93"/>
    <mergeCell ref="C77:D77"/>
    <mergeCell ref="F77:F78"/>
    <mergeCell ref="C78:D78"/>
    <mergeCell ref="E77:E78"/>
    <mergeCell ref="A81:F81"/>
    <mergeCell ref="C91:D91"/>
    <mergeCell ref="E86:E87"/>
    <mergeCell ref="C92:D92"/>
    <mergeCell ref="F92:F93"/>
    <mergeCell ref="C76:D76"/>
    <mergeCell ref="C74:D74"/>
    <mergeCell ref="A62:F62"/>
    <mergeCell ref="A64:F64"/>
    <mergeCell ref="C66:D66"/>
    <mergeCell ref="C67:D67"/>
    <mergeCell ref="F67:F68"/>
    <mergeCell ref="C68:D68"/>
    <mergeCell ref="E67:E68"/>
    <mergeCell ref="E53:E54"/>
    <mergeCell ref="C58:D58"/>
    <mergeCell ref="C59:D59"/>
    <mergeCell ref="F59:F60"/>
    <mergeCell ref="C60:D60"/>
    <mergeCell ref="E59:E60"/>
    <mergeCell ref="C56:D56"/>
    <mergeCell ref="C70:D70"/>
    <mergeCell ref="C71:D71"/>
    <mergeCell ref="F71:F72"/>
    <mergeCell ref="C72:D72"/>
    <mergeCell ref="E71:E72"/>
    <mergeCell ref="C446:D446"/>
    <mergeCell ref="C443:D443"/>
    <mergeCell ref="C259:D259"/>
    <mergeCell ref="E259:E260"/>
    <mergeCell ref="F259:F260"/>
    <mergeCell ref="A24:F24"/>
    <mergeCell ref="C26:D26"/>
    <mergeCell ref="C27:D27"/>
    <mergeCell ref="F27:F28"/>
    <mergeCell ref="C312:D312"/>
    <mergeCell ref="C366:D366"/>
    <mergeCell ref="C367:D367"/>
    <mergeCell ref="E367:E368"/>
    <mergeCell ref="A297:F297"/>
    <mergeCell ref="A299:F299"/>
    <mergeCell ref="C28:D28"/>
    <mergeCell ref="A30:F30"/>
    <mergeCell ref="F33:F34"/>
    <mergeCell ref="C34:D34"/>
    <mergeCell ref="C36:D36"/>
    <mergeCell ref="C37:D37"/>
    <mergeCell ref="F37:F38"/>
    <mergeCell ref="C38:D38"/>
    <mergeCell ref="C48:D48"/>
    <mergeCell ref="C447:D447"/>
    <mergeCell ref="F447:F448"/>
    <mergeCell ref="C448:D448"/>
    <mergeCell ref="A426:F426"/>
    <mergeCell ref="E447:E448"/>
    <mergeCell ref="C40:D40"/>
    <mergeCell ref="C444:D444"/>
    <mergeCell ref="C138:D138"/>
    <mergeCell ref="C182:D182"/>
    <mergeCell ref="C442:D442"/>
    <mergeCell ref="C408:D408"/>
    <mergeCell ref="A348:F348"/>
    <mergeCell ref="C350:D350"/>
    <mergeCell ref="C351:D351"/>
    <mergeCell ref="F351:F352"/>
    <mergeCell ref="C356:D356"/>
    <mergeCell ref="C357:D357"/>
    <mergeCell ref="F357:F358"/>
    <mergeCell ref="C358:D358"/>
    <mergeCell ref="E357:E358"/>
    <mergeCell ref="E290:E291"/>
    <mergeCell ref="F290:F291"/>
    <mergeCell ref="C291:D291"/>
    <mergeCell ref="C354:D354"/>
    <mergeCell ref="F10:F11"/>
    <mergeCell ref="C11:D11"/>
    <mergeCell ref="A1:F3"/>
    <mergeCell ref="A5:F5"/>
    <mergeCell ref="A7:F7"/>
    <mergeCell ref="C9:D9"/>
    <mergeCell ref="C10:D10"/>
    <mergeCell ref="E10:E11"/>
    <mergeCell ref="A14:F14"/>
    <mergeCell ref="A16:F16"/>
    <mergeCell ref="C18:D18"/>
    <mergeCell ref="C19:D19"/>
    <mergeCell ref="A254:F254"/>
    <mergeCell ref="C258:D258"/>
    <mergeCell ref="C32:D32"/>
    <mergeCell ref="C33:D33"/>
    <mergeCell ref="F19:F20"/>
    <mergeCell ref="C20:D20"/>
    <mergeCell ref="A22:F22"/>
    <mergeCell ref="C49:D49"/>
    <mergeCell ref="F49:F50"/>
    <mergeCell ref="C50:D50"/>
    <mergeCell ref="C52:D52"/>
    <mergeCell ref="E49:E50"/>
    <mergeCell ref="C42:D42"/>
    <mergeCell ref="C43:D43"/>
    <mergeCell ref="F43:F44"/>
    <mergeCell ref="C44:D44"/>
    <mergeCell ref="E43:E44"/>
    <mergeCell ref="A46:F46"/>
    <mergeCell ref="C53:D53"/>
    <mergeCell ref="F53:F54"/>
    <mergeCell ref="C54:D54"/>
    <mergeCell ref="A430:F430"/>
    <mergeCell ref="C390:D390"/>
    <mergeCell ref="C391:D391"/>
    <mergeCell ref="E391:E392"/>
    <mergeCell ref="F391:F392"/>
    <mergeCell ref="C392:D392"/>
    <mergeCell ref="C418:D418"/>
    <mergeCell ref="C419:D419"/>
    <mergeCell ref="E419:E420"/>
    <mergeCell ref="F419:F420"/>
    <mergeCell ref="C420:D420"/>
    <mergeCell ref="C409:D409"/>
    <mergeCell ref="E413:E414"/>
  </mergeCells>
  <phoneticPr fontId="11" type="noConversion"/>
  <pageMargins left="0.25" right="0.25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showGridLines="0" tabSelected="1" view="pageLayout" topLeftCell="B1" zoomScaleNormal="100" workbookViewId="0">
      <selection activeCell="G4" sqref="G4"/>
    </sheetView>
  </sheetViews>
  <sheetFormatPr defaultRowHeight="12.75" x14ac:dyDescent="0.25"/>
  <cols>
    <col min="1" max="1" width="17.5703125" style="37" customWidth="1"/>
    <col min="2" max="2" width="12" style="37" customWidth="1"/>
    <col min="3" max="5" width="9.140625" style="37" customWidth="1"/>
    <col min="6" max="6" width="20.7109375" style="37" customWidth="1"/>
    <col min="7" max="7" width="12.7109375" style="37" bestFit="1" customWidth="1"/>
    <col min="8" max="9" width="15.140625" style="53" customWidth="1"/>
    <col min="10" max="10" width="12.7109375" style="37" bestFit="1" customWidth="1"/>
    <col min="11" max="11" width="11.7109375" style="37" bestFit="1" customWidth="1"/>
    <col min="12" max="16384" width="9.140625" style="37"/>
  </cols>
  <sheetData>
    <row r="1" spans="2:10" ht="13.5" thickBot="1" x14ac:dyDescent="0.3"/>
    <row r="2" spans="2:10" s="32" customFormat="1" ht="13.5" thickBot="1" x14ac:dyDescent="0.3">
      <c r="B2" s="27" t="s">
        <v>252</v>
      </c>
      <c r="C2" s="489" t="s">
        <v>253</v>
      </c>
      <c r="D2" s="489"/>
      <c r="E2" s="489"/>
      <c r="F2" s="489"/>
      <c r="G2" s="28" t="s">
        <v>254</v>
      </c>
      <c r="H2" s="29" t="s">
        <v>328</v>
      </c>
      <c r="I2" s="30" t="s">
        <v>329</v>
      </c>
      <c r="J2" s="31"/>
    </row>
    <row r="3" spans="2:10" x14ac:dyDescent="0.25">
      <c r="B3" s="490">
        <v>1</v>
      </c>
      <c r="C3" s="493" t="s">
        <v>255</v>
      </c>
      <c r="D3" s="493"/>
      <c r="E3" s="493"/>
      <c r="F3" s="493"/>
      <c r="G3" s="33" t="s">
        <v>550</v>
      </c>
      <c r="H3" s="34">
        <v>31300</v>
      </c>
      <c r="I3" s="35"/>
      <c r="J3" s="36"/>
    </row>
    <row r="4" spans="2:10" x14ac:dyDescent="0.25">
      <c r="B4" s="491"/>
      <c r="C4" s="494" t="s">
        <v>603</v>
      </c>
      <c r="D4" s="494"/>
      <c r="E4" s="494"/>
      <c r="F4" s="494"/>
      <c r="G4" s="38" t="s">
        <v>551</v>
      </c>
      <c r="H4" s="39">
        <v>0</v>
      </c>
      <c r="I4" s="40"/>
      <c r="J4" s="36"/>
    </row>
    <row r="5" spans="2:10" x14ac:dyDescent="0.25">
      <c r="B5" s="491"/>
      <c r="C5" s="494" t="s">
        <v>256</v>
      </c>
      <c r="D5" s="494"/>
      <c r="E5" s="494"/>
      <c r="F5" s="494"/>
      <c r="G5" s="38" t="s">
        <v>552</v>
      </c>
      <c r="H5" s="39">
        <v>1300</v>
      </c>
      <c r="I5" s="40"/>
      <c r="J5" s="36"/>
    </row>
    <row r="6" spans="2:10" x14ac:dyDescent="0.25">
      <c r="B6" s="491"/>
      <c r="C6" s="494" t="s">
        <v>257</v>
      </c>
      <c r="D6" s="494"/>
      <c r="E6" s="494"/>
      <c r="F6" s="494"/>
      <c r="G6" s="38" t="s">
        <v>553</v>
      </c>
      <c r="H6" s="39">
        <v>0</v>
      </c>
      <c r="I6" s="40"/>
      <c r="J6" s="36"/>
    </row>
    <row r="7" spans="2:10" x14ac:dyDescent="0.25">
      <c r="B7" s="491"/>
      <c r="C7" s="494" t="s">
        <v>259</v>
      </c>
      <c r="D7" s="494"/>
      <c r="E7" s="494"/>
      <c r="F7" s="494"/>
      <c r="G7" s="38" t="s">
        <v>555</v>
      </c>
      <c r="H7" s="39">
        <v>0</v>
      </c>
      <c r="I7" s="40"/>
      <c r="J7" s="36"/>
    </row>
    <row r="8" spans="2:10" x14ac:dyDescent="0.25">
      <c r="B8" s="491"/>
      <c r="C8" s="494" t="s">
        <v>260</v>
      </c>
      <c r="D8" s="494"/>
      <c r="E8" s="494"/>
      <c r="F8" s="494"/>
      <c r="G8" s="38" t="s">
        <v>556</v>
      </c>
      <c r="H8" s="39">
        <v>85000</v>
      </c>
      <c r="I8" s="40"/>
      <c r="J8" s="36"/>
    </row>
    <row r="9" spans="2:10" ht="13.5" thickBot="1" x14ac:dyDescent="0.3">
      <c r="B9" s="492"/>
      <c r="C9" s="495" t="s">
        <v>261</v>
      </c>
      <c r="D9" s="495"/>
      <c r="E9" s="495"/>
      <c r="F9" s="495"/>
      <c r="G9" s="41" t="s">
        <v>604</v>
      </c>
      <c r="H9" s="42">
        <v>0</v>
      </c>
      <c r="I9" s="43">
        <v>0</v>
      </c>
      <c r="J9" s="36"/>
    </row>
    <row r="10" spans="2:10" ht="13.5" thickBot="1" x14ac:dyDescent="0.3">
      <c r="B10" s="216" t="s">
        <v>626</v>
      </c>
      <c r="C10" s="217"/>
      <c r="D10" s="217"/>
      <c r="E10" s="217"/>
      <c r="F10" s="217"/>
      <c r="G10" s="218"/>
      <c r="H10" s="219">
        <f>SUM(H3:H9)</f>
        <v>117600</v>
      </c>
      <c r="I10" s="220"/>
      <c r="J10" s="36"/>
    </row>
    <row r="11" spans="2:10" x14ac:dyDescent="0.2">
      <c r="B11" s="490">
        <v>2</v>
      </c>
      <c r="C11" s="493" t="s">
        <v>262</v>
      </c>
      <c r="D11" s="493"/>
      <c r="E11" s="497"/>
      <c r="F11" s="497"/>
      <c r="G11" s="44" t="s">
        <v>557</v>
      </c>
      <c r="H11" s="45"/>
      <c r="I11" s="35">
        <v>0</v>
      </c>
      <c r="J11" s="36"/>
    </row>
    <row r="12" spans="2:10" x14ac:dyDescent="0.2">
      <c r="B12" s="491"/>
      <c r="C12" s="494" t="s">
        <v>263</v>
      </c>
      <c r="D12" s="494"/>
      <c r="E12" s="496"/>
      <c r="F12" s="496"/>
      <c r="G12" s="46" t="s">
        <v>557</v>
      </c>
      <c r="H12" s="39"/>
      <c r="I12" s="40">
        <v>0</v>
      </c>
      <c r="J12" s="36"/>
    </row>
    <row r="13" spans="2:10" x14ac:dyDescent="0.25">
      <c r="B13" s="491"/>
      <c r="C13" s="494" t="s">
        <v>605</v>
      </c>
      <c r="D13" s="494"/>
      <c r="E13" s="494"/>
      <c r="F13" s="494"/>
      <c r="G13" s="46" t="s">
        <v>558</v>
      </c>
      <c r="H13" s="39"/>
      <c r="I13" s="40">
        <v>15500</v>
      </c>
      <c r="J13" s="36"/>
    </row>
    <row r="14" spans="2:10" x14ac:dyDescent="0.25">
      <c r="B14" s="491"/>
      <c r="C14" s="494" t="s">
        <v>616</v>
      </c>
      <c r="D14" s="494"/>
      <c r="E14" s="494"/>
      <c r="F14" s="494"/>
      <c r="G14" s="46" t="s">
        <v>559</v>
      </c>
      <c r="H14" s="39"/>
      <c r="I14" s="40">
        <v>24000</v>
      </c>
      <c r="J14" s="36"/>
    </row>
    <row r="15" spans="2:10" x14ac:dyDescent="0.2">
      <c r="B15" s="491"/>
      <c r="C15" s="494" t="s">
        <v>264</v>
      </c>
      <c r="D15" s="494"/>
      <c r="E15" s="496"/>
      <c r="F15" s="496"/>
      <c r="G15" s="46" t="s">
        <v>560</v>
      </c>
      <c r="H15" s="39"/>
      <c r="I15" s="40">
        <v>0</v>
      </c>
      <c r="J15" s="36"/>
    </row>
    <row r="16" spans="2:10" x14ac:dyDescent="0.2">
      <c r="B16" s="491"/>
      <c r="C16" s="494" t="s">
        <v>443</v>
      </c>
      <c r="D16" s="494"/>
      <c r="E16" s="496"/>
      <c r="F16" s="496"/>
      <c r="G16" s="46" t="s">
        <v>561</v>
      </c>
      <c r="H16" s="39"/>
      <c r="I16" s="40">
        <v>1300</v>
      </c>
      <c r="J16" s="36"/>
    </row>
    <row r="17" spans="2:10" ht="13.5" thickBot="1" x14ac:dyDescent="0.25">
      <c r="B17" s="491"/>
      <c r="C17" s="494" t="s">
        <v>607</v>
      </c>
      <c r="D17" s="494"/>
      <c r="E17" s="496"/>
      <c r="F17" s="496"/>
      <c r="G17" s="46" t="s">
        <v>562</v>
      </c>
      <c r="H17" s="39"/>
      <c r="I17" s="40">
        <v>900</v>
      </c>
      <c r="J17" s="36"/>
    </row>
    <row r="18" spans="2:10" ht="13.5" thickBot="1" x14ac:dyDescent="0.3">
      <c r="B18" s="221" t="s">
        <v>633</v>
      </c>
      <c r="C18" s="222"/>
      <c r="D18" s="222"/>
      <c r="E18" s="222"/>
      <c r="F18" s="222"/>
      <c r="G18" s="223"/>
      <c r="H18" s="224">
        <f>SUM(H11:H17)</f>
        <v>0</v>
      </c>
      <c r="I18" s="225">
        <f>SUM(I11:I17)</f>
        <v>41700</v>
      </c>
      <c r="J18" s="36"/>
    </row>
    <row r="19" spans="2:10" x14ac:dyDescent="0.2">
      <c r="B19" s="490">
        <v>3</v>
      </c>
      <c r="C19" s="493" t="s">
        <v>317</v>
      </c>
      <c r="D19" s="493"/>
      <c r="E19" s="497"/>
      <c r="F19" s="497"/>
      <c r="G19" s="44" t="s">
        <v>563</v>
      </c>
      <c r="H19" s="45">
        <v>21000</v>
      </c>
      <c r="I19" s="35"/>
      <c r="J19" s="36"/>
    </row>
    <row r="20" spans="2:10" x14ac:dyDescent="0.2">
      <c r="B20" s="491"/>
      <c r="C20" s="494" t="s">
        <v>267</v>
      </c>
      <c r="D20" s="494"/>
      <c r="E20" s="496"/>
      <c r="F20" s="496"/>
      <c r="G20" s="46" t="s">
        <v>564</v>
      </c>
      <c r="H20" s="39">
        <v>100</v>
      </c>
      <c r="I20" s="40"/>
      <c r="J20" s="36"/>
    </row>
    <row r="21" spans="2:10" x14ac:dyDescent="0.2">
      <c r="B21" s="491"/>
      <c r="C21" s="494" t="s">
        <v>268</v>
      </c>
      <c r="D21" s="494"/>
      <c r="E21" s="496"/>
      <c r="F21" s="496"/>
      <c r="G21" s="46" t="s">
        <v>565</v>
      </c>
      <c r="H21" s="39">
        <v>400</v>
      </c>
      <c r="I21" s="40"/>
      <c r="J21" s="36"/>
    </row>
    <row r="22" spans="2:10" x14ac:dyDescent="0.2">
      <c r="B22" s="491"/>
      <c r="C22" s="494" t="s">
        <v>678</v>
      </c>
      <c r="D22" s="494"/>
      <c r="E22" s="496"/>
      <c r="F22" s="496"/>
      <c r="G22" s="38" t="s">
        <v>566</v>
      </c>
      <c r="H22" s="39">
        <v>3000</v>
      </c>
      <c r="I22" s="40"/>
      <c r="J22" s="36"/>
    </row>
    <row r="23" spans="2:10" x14ac:dyDescent="0.2">
      <c r="B23" s="491"/>
      <c r="C23" s="494" t="s">
        <v>679</v>
      </c>
      <c r="D23" s="494"/>
      <c r="E23" s="496"/>
      <c r="F23" s="496"/>
      <c r="G23" s="46" t="s">
        <v>567</v>
      </c>
      <c r="H23" s="39">
        <v>11800</v>
      </c>
      <c r="I23" s="40"/>
      <c r="J23" s="36"/>
    </row>
    <row r="24" spans="2:10" ht="13.5" thickBot="1" x14ac:dyDescent="0.25">
      <c r="B24" s="492"/>
      <c r="C24" s="495" t="s">
        <v>269</v>
      </c>
      <c r="D24" s="495"/>
      <c r="E24" s="498"/>
      <c r="F24" s="498"/>
      <c r="G24" s="47" t="s">
        <v>568</v>
      </c>
      <c r="H24" s="42">
        <v>5000</v>
      </c>
      <c r="I24" s="43"/>
      <c r="J24" s="36"/>
    </row>
    <row r="25" spans="2:10" ht="13.5" thickBot="1" x14ac:dyDescent="0.25">
      <c r="B25" s="216" t="s">
        <v>627</v>
      </c>
      <c r="C25" s="217"/>
      <c r="D25" s="217"/>
      <c r="E25" s="226"/>
      <c r="F25" s="226"/>
      <c r="G25" s="227"/>
      <c r="H25" s="219">
        <f>SUM(H19:H24)</f>
        <v>41300</v>
      </c>
      <c r="I25" s="220">
        <f>SUM(I19:I24)</f>
        <v>0</v>
      </c>
      <c r="J25" s="36"/>
    </row>
    <row r="26" spans="2:10" x14ac:dyDescent="0.2">
      <c r="B26" s="490">
        <v>4</v>
      </c>
      <c r="C26" s="493" t="s">
        <v>270</v>
      </c>
      <c r="D26" s="493"/>
      <c r="E26" s="497"/>
      <c r="F26" s="497"/>
      <c r="G26" s="33" t="s">
        <v>569</v>
      </c>
      <c r="H26" s="45"/>
      <c r="I26" s="35">
        <v>14000</v>
      </c>
      <c r="J26" s="36"/>
    </row>
    <row r="27" spans="2:10" x14ac:dyDescent="0.2">
      <c r="B27" s="491"/>
      <c r="C27" s="494" t="s">
        <v>271</v>
      </c>
      <c r="D27" s="494"/>
      <c r="E27" s="496"/>
      <c r="F27" s="496"/>
      <c r="G27" s="38" t="s">
        <v>570</v>
      </c>
      <c r="H27" s="39"/>
      <c r="I27" s="40">
        <v>29000</v>
      </c>
      <c r="J27" s="36"/>
    </row>
    <row r="28" spans="2:10" x14ac:dyDescent="0.2">
      <c r="B28" s="491"/>
      <c r="C28" s="494" t="s">
        <v>543</v>
      </c>
      <c r="D28" s="494"/>
      <c r="E28" s="496"/>
      <c r="F28" s="496"/>
      <c r="G28" s="203" t="s">
        <v>571</v>
      </c>
      <c r="H28" s="39"/>
      <c r="I28" s="40">
        <v>400</v>
      </c>
      <c r="J28" s="36"/>
    </row>
    <row r="29" spans="2:10" x14ac:dyDescent="0.2">
      <c r="B29" s="491"/>
      <c r="C29" s="494" t="s">
        <v>541</v>
      </c>
      <c r="D29" s="494"/>
      <c r="E29" s="496"/>
      <c r="F29" s="496"/>
      <c r="G29" s="203" t="s">
        <v>542</v>
      </c>
      <c r="H29" s="39"/>
      <c r="I29" s="40">
        <v>350</v>
      </c>
      <c r="J29" s="36"/>
    </row>
    <row r="30" spans="2:10" x14ac:dyDescent="0.2">
      <c r="B30" s="491"/>
      <c r="C30" s="494" t="s">
        <v>680</v>
      </c>
      <c r="D30" s="494"/>
      <c r="E30" s="496"/>
      <c r="F30" s="496"/>
      <c r="G30" s="203" t="s">
        <v>572</v>
      </c>
      <c r="H30" s="39"/>
      <c r="I30" s="40">
        <v>1250</v>
      </c>
      <c r="J30" s="36"/>
    </row>
    <row r="31" spans="2:10" x14ac:dyDescent="0.2">
      <c r="B31" s="491"/>
      <c r="C31" s="494" t="s">
        <v>677</v>
      </c>
      <c r="D31" s="494"/>
      <c r="E31" s="496"/>
      <c r="F31" s="496"/>
      <c r="G31" s="38" t="s">
        <v>574</v>
      </c>
      <c r="H31" s="39"/>
      <c r="I31" s="40">
        <v>60000</v>
      </c>
      <c r="J31" s="36"/>
    </row>
    <row r="32" spans="2:10" x14ac:dyDescent="0.2">
      <c r="B32" s="491"/>
      <c r="C32" s="494" t="s">
        <v>444</v>
      </c>
      <c r="D32" s="494"/>
      <c r="E32" s="496"/>
      <c r="F32" s="496"/>
      <c r="G32" s="38" t="s">
        <v>575</v>
      </c>
      <c r="H32" s="39"/>
      <c r="I32" s="40">
        <v>10000</v>
      </c>
      <c r="J32" s="36"/>
    </row>
    <row r="33" spans="2:11" ht="13.5" thickBot="1" x14ac:dyDescent="0.25">
      <c r="B33" s="492"/>
      <c r="C33" s="495" t="s">
        <v>423</v>
      </c>
      <c r="D33" s="495"/>
      <c r="E33" s="498"/>
      <c r="F33" s="498"/>
      <c r="G33" s="41" t="s">
        <v>576</v>
      </c>
      <c r="H33" s="42"/>
      <c r="I33" s="43">
        <v>2200</v>
      </c>
      <c r="J33" s="36"/>
    </row>
    <row r="34" spans="2:11" ht="13.5" thickBot="1" x14ac:dyDescent="0.25">
      <c r="B34" s="216" t="s">
        <v>628</v>
      </c>
      <c r="C34" s="217"/>
      <c r="D34" s="217"/>
      <c r="E34" s="226"/>
      <c r="F34" s="226"/>
      <c r="G34" s="227"/>
      <c r="H34" s="219">
        <f>SUM(H26:H33)</f>
        <v>0</v>
      </c>
      <c r="I34" s="225">
        <f>SUM(I26:I33)</f>
        <v>117200</v>
      </c>
      <c r="J34" s="36"/>
    </row>
    <row r="35" spans="2:11" x14ac:dyDescent="0.2">
      <c r="B35" s="490">
        <v>5</v>
      </c>
      <c r="C35" s="493" t="s">
        <v>447</v>
      </c>
      <c r="D35" s="493"/>
      <c r="E35" s="497"/>
      <c r="F35" s="497"/>
      <c r="G35" s="33" t="s">
        <v>577</v>
      </c>
      <c r="H35" s="45">
        <v>80000</v>
      </c>
      <c r="I35" s="35"/>
      <c r="J35" s="36"/>
    </row>
    <row r="36" spans="2:11" x14ac:dyDescent="0.2">
      <c r="B36" s="491"/>
      <c r="C36" s="494" t="s">
        <v>346</v>
      </c>
      <c r="D36" s="494"/>
      <c r="E36" s="496"/>
      <c r="F36" s="496"/>
      <c r="G36" s="38" t="s">
        <v>578</v>
      </c>
      <c r="H36" s="39">
        <v>80000</v>
      </c>
      <c r="I36" s="40"/>
      <c r="J36" s="36"/>
    </row>
    <row r="37" spans="2:11" x14ac:dyDescent="0.2">
      <c r="B37" s="491"/>
      <c r="C37" s="210" t="s">
        <v>500</v>
      </c>
      <c r="D37" s="210"/>
      <c r="E37" s="211"/>
      <c r="F37" s="211"/>
      <c r="G37" s="38" t="s">
        <v>601</v>
      </c>
      <c r="H37" s="39">
        <v>100</v>
      </c>
      <c r="I37" s="40"/>
      <c r="J37" s="36"/>
    </row>
    <row r="38" spans="2:11" ht="13.5" thickBot="1" x14ac:dyDescent="0.25">
      <c r="B38" s="492"/>
      <c r="C38" s="495" t="s">
        <v>501</v>
      </c>
      <c r="D38" s="498"/>
      <c r="E38" s="498"/>
      <c r="F38" s="498"/>
      <c r="G38" s="41" t="s">
        <v>579</v>
      </c>
      <c r="H38" s="42">
        <v>24000</v>
      </c>
      <c r="I38" s="43"/>
      <c r="J38" s="36"/>
    </row>
    <row r="39" spans="2:11" ht="13.5" thickBot="1" x14ac:dyDescent="0.25">
      <c r="B39" s="221" t="s">
        <v>629</v>
      </c>
      <c r="C39" s="222"/>
      <c r="D39" s="222"/>
      <c r="E39" s="228"/>
      <c r="F39" s="228"/>
      <c r="G39" s="229"/>
      <c r="H39" s="224">
        <f>SUM(H35:H38)</f>
        <v>184100</v>
      </c>
      <c r="I39" s="225">
        <f>SUM(I35:I38)</f>
        <v>0</v>
      </c>
      <c r="J39" s="36"/>
    </row>
    <row r="40" spans="2:11" x14ac:dyDescent="0.2">
      <c r="B40" s="490">
        <v>6</v>
      </c>
      <c r="C40" s="493" t="s">
        <v>343</v>
      </c>
      <c r="D40" s="493"/>
      <c r="E40" s="497"/>
      <c r="F40" s="497"/>
      <c r="G40" s="33" t="s">
        <v>580</v>
      </c>
      <c r="H40" s="45">
        <v>11500</v>
      </c>
      <c r="I40" s="35"/>
      <c r="J40" s="36"/>
    </row>
    <row r="41" spans="2:11" x14ac:dyDescent="0.2">
      <c r="B41" s="491"/>
      <c r="C41" s="494" t="s">
        <v>344</v>
      </c>
      <c r="D41" s="494"/>
      <c r="E41" s="496"/>
      <c r="F41" s="496"/>
      <c r="G41" s="38" t="s">
        <v>581</v>
      </c>
      <c r="H41" s="39"/>
      <c r="I41" s="40">
        <v>71500</v>
      </c>
      <c r="J41" s="36"/>
    </row>
    <row r="42" spans="2:11" x14ac:dyDescent="0.2">
      <c r="B42" s="491"/>
      <c r="C42" s="494" t="s">
        <v>345</v>
      </c>
      <c r="D42" s="494"/>
      <c r="E42" s="496"/>
      <c r="F42" s="496"/>
      <c r="G42" s="38" t="s">
        <v>582</v>
      </c>
      <c r="H42" s="39"/>
      <c r="I42" s="40">
        <v>15700</v>
      </c>
      <c r="J42" s="36"/>
    </row>
    <row r="43" spans="2:11" x14ac:dyDescent="0.2">
      <c r="B43" s="491"/>
      <c r="C43" s="494" t="s">
        <v>349</v>
      </c>
      <c r="D43" s="494"/>
      <c r="E43" s="496"/>
      <c r="F43" s="496"/>
      <c r="G43" s="38" t="s">
        <v>666</v>
      </c>
      <c r="H43" s="39"/>
      <c r="I43" s="40">
        <v>100</v>
      </c>
      <c r="J43" s="36"/>
    </row>
    <row r="44" spans="2:11" x14ac:dyDescent="0.2">
      <c r="B44" s="491"/>
      <c r="C44" s="494" t="s">
        <v>350</v>
      </c>
      <c r="D44" s="494"/>
      <c r="E44" s="496"/>
      <c r="F44" s="496"/>
      <c r="G44" s="38" t="s">
        <v>667</v>
      </c>
      <c r="H44" s="39"/>
      <c r="I44" s="40">
        <v>0</v>
      </c>
      <c r="J44" s="36"/>
    </row>
    <row r="45" spans="2:11" x14ac:dyDescent="0.2">
      <c r="B45" s="491"/>
      <c r="C45" s="494" t="s">
        <v>445</v>
      </c>
      <c r="D45" s="494"/>
      <c r="E45" s="496"/>
      <c r="F45" s="496"/>
      <c r="G45" s="38" t="s">
        <v>668</v>
      </c>
      <c r="H45" s="39"/>
      <c r="I45" s="40">
        <v>24000</v>
      </c>
      <c r="J45" s="36"/>
    </row>
    <row r="46" spans="2:11" x14ac:dyDescent="0.2">
      <c r="B46" s="491"/>
      <c r="C46" s="494" t="s">
        <v>446</v>
      </c>
      <c r="D46" s="494"/>
      <c r="E46" s="496"/>
      <c r="F46" s="496"/>
      <c r="G46" s="38" t="s">
        <v>669</v>
      </c>
      <c r="H46" s="39"/>
      <c r="I46" s="40">
        <v>40200</v>
      </c>
      <c r="J46" s="36"/>
    </row>
    <row r="47" spans="2:11" x14ac:dyDescent="0.2">
      <c r="B47" s="491"/>
      <c r="C47" s="290" t="s">
        <v>681</v>
      </c>
      <c r="D47" s="49"/>
      <c r="E47" s="50"/>
      <c r="F47" s="50"/>
      <c r="G47" s="38" t="s">
        <v>586</v>
      </c>
      <c r="H47" s="39"/>
      <c r="I47" s="40">
        <v>100</v>
      </c>
      <c r="J47" s="36"/>
    </row>
    <row r="48" spans="2:11" ht="13.5" thickBot="1" x14ac:dyDescent="0.25">
      <c r="B48" s="491"/>
      <c r="C48" s="494" t="s">
        <v>338</v>
      </c>
      <c r="D48" s="494"/>
      <c r="E48" s="496"/>
      <c r="F48" s="496"/>
      <c r="G48" s="38" t="s">
        <v>587</v>
      </c>
      <c r="H48" s="39"/>
      <c r="I48" s="40">
        <v>24000</v>
      </c>
      <c r="J48" s="36"/>
      <c r="K48" s="200"/>
    </row>
    <row r="49" spans="2:11" ht="13.5" thickBot="1" x14ac:dyDescent="0.25">
      <c r="B49" s="221" t="s">
        <v>630</v>
      </c>
      <c r="C49" s="222"/>
      <c r="D49" s="222"/>
      <c r="E49" s="228"/>
      <c r="F49" s="228"/>
      <c r="G49" s="229"/>
      <c r="H49" s="224">
        <f>SUM(H40:H48)</f>
        <v>11500</v>
      </c>
      <c r="I49" s="225">
        <f>SUM(I40:I48)</f>
        <v>175600</v>
      </c>
      <c r="J49" s="36"/>
      <c r="K49" s="200"/>
    </row>
    <row r="50" spans="2:11" x14ac:dyDescent="0.2">
      <c r="B50" s="490">
        <v>7</v>
      </c>
      <c r="C50" s="493" t="s">
        <v>365</v>
      </c>
      <c r="D50" s="493"/>
      <c r="E50" s="497"/>
      <c r="F50" s="497"/>
      <c r="G50" s="33" t="s">
        <v>588</v>
      </c>
      <c r="H50" s="45">
        <v>20000</v>
      </c>
      <c r="I50" s="35"/>
      <c r="J50" s="36"/>
    </row>
    <row r="51" spans="2:11" x14ac:dyDescent="0.2">
      <c r="B51" s="491"/>
      <c r="C51" s="494" t="s">
        <v>276</v>
      </c>
      <c r="D51" s="494"/>
      <c r="E51" s="496"/>
      <c r="F51" s="496"/>
      <c r="G51" s="38" t="s">
        <v>589</v>
      </c>
      <c r="H51" s="39">
        <v>20000</v>
      </c>
      <c r="I51" s="40"/>
      <c r="J51" s="36"/>
    </row>
    <row r="52" spans="2:11" x14ac:dyDescent="0.25">
      <c r="B52" s="491"/>
      <c r="C52" s="494" t="s">
        <v>277</v>
      </c>
      <c r="D52" s="494"/>
      <c r="E52" s="494"/>
      <c r="F52" s="494"/>
      <c r="G52" s="38" t="s">
        <v>590</v>
      </c>
      <c r="H52" s="39">
        <v>1200</v>
      </c>
      <c r="I52" s="40"/>
      <c r="J52" s="36"/>
    </row>
    <row r="53" spans="2:11" x14ac:dyDescent="0.2">
      <c r="B53" s="491"/>
      <c r="C53" s="494" t="s">
        <v>278</v>
      </c>
      <c r="D53" s="494"/>
      <c r="E53" s="496"/>
      <c r="F53" s="496"/>
      <c r="G53" s="38" t="s">
        <v>591</v>
      </c>
      <c r="H53" s="39">
        <v>73500</v>
      </c>
      <c r="I53" s="40"/>
      <c r="J53" s="36"/>
    </row>
    <row r="54" spans="2:11" ht="13.5" thickBot="1" x14ac:dyDescent="0.25">
      <c r="B54" s="492"/>
      <c r="C54" s="495" t="s">
        <v>311</v>
      </c>
      <c r="D54" s="495"/>
      <c r="E54" s="498"/>
      <c r="F54" s="498"/>
      <c r="G54" s="41" t="s">
        <v>592</v>
      </c>
      <c r="H54" s="42">
        <v>3000</v>
      </c>
      <c r="I54" s="43"/>
      <c r="J54" s="36"/>
    </row>
    <row r="55" spans="2:11" ht="13.5" thickBot="1" x14ac:dyDescent="0.25">
      <c r="B55" s="221" t="s">
        <v>631</v>
      </c>
      <c r="C55" s="222"/>
      <c r="D55" s="222"/>
      <c r="E55" s="228"/>
      <c r="F55" s="228"/>
      <c r="G55" s="229"/>
      <c r="H55" s="224">
        <f>SUM(H50:H54)</f>
        <v>117700</v>
      </c>
      <c r="I55" s="225">
        <f>SUM(I50:I54)</f>
        <v>0</v>
      </c>
      <c r="J55" s="36"/>
    </row>
    <row r="56" spans="2:11" x14ac:dyDescent="0.2">
      <c r="B56" s="48"/>
      <c r="C56" s="494" t="s">
        <v>512</v>
      </c>
      <c r="D56" s="494"/>
      <c r="E56" s="496"/>
      <c r="F56" s="496"/>
      <c r="G56" s="38" t="s">
        <v>502</v>
      </c>
      <c r="H56" s="39"/>
      <c r="I56" s="40">
        <v>0</v>
      </c>
      <c r="J56" s="36"/>
    </row>
    <row r="57" spans="2:11" x14ac:dyDescent="0.2">
      <c r="B57" s="48"/>
      <c r="C57" s="201" t="s">
        <v>513</v>
      </c>
      <c r="D57" s="49"/>
      <c r="E57" s="50"/>
      <c r="F57" s="50"/>
      <c r="G57" s="38" t="s">
        <v>503</v>
      </c>
      <c r="H57" s="39"/>
      <c r="I57" s="40">
        <v>0</v>
      </c>
      <c r="J57" s="36"/>
    </row>
    <row r="58" spans="2:11" x14ac:dyDescent="0.2">
      <c r="B58" s="48"/>
      <c r="C58" s="201" t="s">
        <v>514</v>
      </c>
      <c r="D58" s="49"/>
      <c r="E58" s="50"/>
      <c r="F58" s="50"/>
      <c r="G58" s="38" t="s">
        <v>504</v>
      </c>
      <c r="H58" s="39"/>
      <c r="I58" s="40">
        <v>0</v>
      </c>
      <c r="J58" s="36"/>
    </row>
    <row r="59" spans="2:11" x14ac:dyDescent="0.2">
      <c r="B59" s="48"/>
      <c r="C59" s="494" t="s">
        <v>515</v>
      </c>
      <c r="D59" s="494"/>
      <c r="E59" s="496"/>
      <c r="F59" s="496"/>
      <c r="G59" s="38" t="s">
        <v>505</v>
      </c>
      <c r="H59" s="39" t="s">
        <v>330</v>
      </c>
      <c r="I59" s="40">
        <v>20000</v>
      </c>
      <c r="J59" s="36"/>
    </row>
    <row r="60" spans="2:11" x14ac:dyDescent="0.2">
      <c r="B60" s="491">
        <v>8</v>
      </c>
      <c r="C60" s="494" t="s">
        <v>516</v>
      </c>
      <c r="D60" s="494"/>
      <c r="E60" s="496"/>
      <c r="F60" s="496"/>
      <c r="G60" s="38" t="s">
        <v>506</v>
      </c>
      <c r="H60" s="39"/>
      <c r="I60" s="40">
        <v>0</v>
      </c>
      <c r="J60" s="36"/>
    </row>
    <row r="61" spans="2:11" x14ac:dyDescent="0.2">
      <c r="B61" s="491"/>
      <c r="C61" s="494" t="s">
        <v>517</v>
      </c>
      <c r="D61" s="494"/>
      <c r="E61" s="496"/>
      <c r="F61" s="496"/>
      <c r="G61" s="38" t="s">
        <v>507</v>
      </c>
      <c r="H61" s="39"/>
      <c r="I61" s="40">
        <v>0</v>
      </c>
      <c r="J61" s="36"/>
    </row>
    <row r="62" spans="2:11" x14ac:dyDescent="0.2">
      <c r="B62" s="491"/>
      <c r="C62" s="494" t="s">
        <v>518</v>
      </c>
      <c r="D62" s="494"/>
      <c r="E62" s="496"/>
      <c r="F62" s="496"/>
      <c r="G62" s="38" t="s">
        <v>508</v>
      </c>
      <c r="H62" s="39" t="s">
        <v>330</v>
      </c>
      <c r="I62" s="40">
        <v>0</v>
      </c>
      <c r="J62" s="36"/>
    </row>
    <row r="63" spans="2:11" x14ac:dyDescent="0.2">
      <c r="B63" s="491"/>
      <c r="C63" s="494" t="s">
        <v>519</v>
      </c>
      <c r="D63" s="494"/>
      <c r="E63" s="496"/>
      <c r="F63" s="496"/>
      <c r="G63" s="38" t="s">
        <v>509</v>
      </c>
      <c r="H63" s="39"/>
      <c r="I63" s="40">
        <v>20000</v>
      </c>
      <c r="J63" s="36"/>
    </row>
    <row r="64" spans="2:11" x14ac:dyDescent="0.2">
      <c r="B64" s="491"/>
      <c r="C64" s="494" t="s">
        <v>520</v>
      </c>
      <c r="D64" s="494"/>
      <c r="E64" s="496"/>
      <c r="F64" s="496"/>
      <c r="G64" s="38" t="s">
        <v>510</v>
      </c>
      <c r="H64" s="39"/>
      <c r="I64" s="40">
        <v>1100</v>
      </c>
      <c r="J64" s="36"/>
    </row>
    <row r="65" spans="2:10" x14ac:dyDescent="0.2">
      <c r="B65" s="491"/>
      <c r="C65" s="494" t="s">
        <v>521</v>
      </c>
      <c r="D65" s="494"/>
      <c r="E65" s="496"/>
      <c r="F65" s="496"/>
      <c r="G65" s="38" t="s">
        <v>511</v>
      </c>
      <c r="H65" s="39"/>
      <c r="I65" s="40">
        <v>100</v>
      </c>
      <c r="J65" s="36"/>
    </row>
    <row r="66" spans="2:10" x14ac:dyDescent="0.25">
      <c r="B66" s="491"/>
      <c r="C66" s="290" t="s">
        <v>673</v>
      </c>
      <c r="D66" s="49"/>
      <c r="E66" s="49"/>
      <c r="F66" s="49"/>
      <c r="G66" s="38" t="s">
        <v>594</v>
      </c>
      <c r="H66" s="39"/>
      <c r="I66" s="40">
        <v>27200</v>
      </c>
      <c r="J66" s="36"/>
    </row>
    <row r="67" spans="2:10" x14ac:dyDescent="0.25">
      <c r="B67" s="491"/>
      <c r="C67" s="290" t="s">
        <v>671</v>
      </c>
      <c r="D67" s="49"/>
      <c r="E67" s="49"/>
      <c r="F67" s="49"/>
      <c r="G67" s="38" t="s">
        <v>595</v>
      </c>
      <c r="H67" s="39"/>
      <c r="I67" s="40">
        <v>25400</v>
      </c>
      <c r="J67" s="36"/>
    </row>
    <row r="68" spans="2:10" x14ac:dyDescent="0.25">
      <c r="B68" s="491"/>
      <c r="C68" s="290" t="s">
        <v>672</v>
      </c>
      <c r="D68" s="49"/>
      <c r="E68" s="49"/>
      <c r="F68" s="49"/>
      <c r="G68" s="38" t="s">
        <v>596</v>
      </c>
      <c r="H68" s="39"/>
      <c r="I68" s="40">
        <v>40900</v>
      </c>
      <c r="J68" s="36"/>
    </row>
    <row r="69" spans="2:10" x14ac:dyDescent="0.2">
      <c r="B69" s="491"/>
      <c r="C69" s="49" t="s">
        <v>280</v>
      </c>
      <c r="D69" s="49"/>
      <c r="E69" s="50"/>
      <c r="F69" s="50"/>
      <c r="G69" s="38" t="s">
        <v>598</v>
      </c>
      <c r="H69" s="39"/>
      <c r="I69" s="40">
        <v>0</v>
      </c>
      <c r="J69" s="36"/>
    </row>
    <row r="70" spans="2:10" ht="13.5" thickBot="1" x14ac:dyDescent="0.25">
      <c r="B70" s="491"/>
      <c r="C70" s="494" t="s">
        <v>281</v>
      </c>
      <c r="D70" s="494"/>
      <c r="E70" s="496"/>
      <c r="F70" s="496"/>
      <c r="G70" s="38" t="s">
        <v>597</v>
      </c>
      <c r="H70" s="39"/>
      <c r="I70" s="40">
        <v>3000</v>
      </c>
      <c r="J70" s="36"/>
    </row>
    <row r="71" spans="2:10" ht="13.5" thickBot="1" x14ac:dyDescent="0.25">
      <c r="B71" s="221" t="s">
        <v>632</v>
      </c>
      <c r="C71" s="222"/>
      <c r="D71" s="222"/>
      <c r="E71" s="228"/>
      <c r="F71" s="228"/>
      <c r="G71" s="229"/>
      <c r="H71" s="224">
        <f>SUM(H56:H70)</f>
        <v>0</v>
      </c>
      <c r="I71" s="225">
        <f>SUM(I56:I70)</f>
        <v>137700</v>
      </c>
      <c r="J71" s="36"/>
    </row>
    <row r="72" spans="2:10" s="32" customFormat="1" ht="13.5" thickBot="1" x14ac:dyDescent="0.3">
      <c r="B72" s="230" t="s">
        <v>634</v>
      </c>
      <c r="C72" s="28"/>
      <c r="D72" s="28"/>
      <c r="E72" s="28"/>
      <c r="F72" s="28"/>
      <c r="G72" s="28"/>
      <c r="H72" s="51">
        <f>H10+H18+H25+H34+H39+H49+H55+H71</f>
        <v>472200</v>
      </c>
      <c r="I72" s="52">
        <f>I10+I18+I25+I34+I39+I49+I55+I71</f>
        <v>472200</v>
      </c>
      <c r="J72" s="31"/>
    </row>
  </sheetData>
  <mergeCells count="62">
    <mergeCell ref="C48:F48"/>
    <mergeCell ref="C70:F70"/>
    <mergeCell ref="C56:F56"/>
    <mergeCell ref="C59:F59"/>
    <mergeCell ref="C44:F44"/>
    <mergeCell ref="C35:F35"/>
    <mergeCell ref="C36:F36"/>
    <mergeCell ref="C46:F46"/>
    <mergeCell ref="C42:F42"/>
    <mergeCell ref="C43:F43"/>
    <mergeCell ref="C45:F45"/>
    <mergeCell ref="C40:F40"/>
    <mergeCell ref="C41:F41"/>
    <mergeCell ref="B50:B54"/>
    <mergeCell ref="C50:F50"/>
    <mergeCell ref="C52:F52"/>
    <mergeCell ref="C53:F53"/>
    <mergeCell ref="C54:F54"/>
    <mergeCell ref="C51:F51"/>
    <mergeCell ref="B60:B70"/>
    <mergeCell ref="C60:F60"/>
    <mergeCell ref="C61:F61"/>
    <mergeCell ref="C62:F62"/>
    <mergeCell ref="C63:F63"/>
    <mergeCell ref="C64:F64"/>
    <mergeCell ref="C65:F65"/>
    <mergeCell ref="B35:B38"/>
    <mergeCell ref="B40:B48"/>
    <mergeCell ref="B19:B24"/>
    <mergeCell ref="C19:F19"/>
    <mergeCell ref="C23:F23"/>
    <mergeCell ref="C20:F20"/>
    <mergeCell ref="C21:F21"/>
    <mergeCell ref="C24:F24"/>
    <mergeCell ref="C38:F38"/>
    <mergeCell ref="C29:F29"/>
    <mergeCell ref="B26:B33"/>
    <mergeCell ref="C26:F26"/>
    <mergeCell ref="C27:F27"/>
    <mergeCell ref="C31:F31"/>
    <mergeCell ref="C33:F33"/>
    <mergeCell ref="C30:F30"/>
    <mergeCell ref="C12:F12"/>
    <mergeCell ref="B11:B17"/>
    <mergeCell ref="C17:F17"/>
    <mergeCell ref="C32:F32"/>
    <mergeCell ref="C22:F22"/>
    <mergeCell ref="C11:F11"/>
    <mergeCell ref="C13:F13"/>
    <mergeCell ref="C14:F14"/>
    <mergeCell ref="C15:F15"/>
    <mergeCell ref="C16:F16"/>
    <mergeCell ref="C28:F28"/>
    <mergeCell ref="C2:F2"/>
    <mergeCell ref="B3:B9"/>
    <mergeCell ref="C3:F3"/>
    <mergeCell ref="C4:F4"/>
    <mergeCell ref="C5:F5"/>
    <mergeCell ref="C6:F6"/>
    <mergeCell ref="C7:F7"/>
    <mergeCell ref="C8:F8"/>
    <mergeCell ref="C9:F9"/>
  </mergeCells>
  <phoneticPr fontId="11" type="noConversion"/>
  <pageMargins left="0.51181102362204722" right="0.51181102362204722" top="0.82677165354330717" bottom="0.78740157480314965" header="0.31496062992125984" footer="0.31496062992125984"/>
  <pageSetup paperSize="9" scale="94" orientation="landscape" horizontalDpi="300" verticalDpi="300" r:id="rId1"/>
  <headerFooter>
    <oddHeader>&amp;C&amp;"-,Negrito itálico"&amp;14BALANCETE CONTÁBIL&amp;RPÁG. &amp;P/&amp;N</oddHeader>
  </headerFooter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8"/>
  <sheetViews>
    <sheetView showGridLines="0" view="pageLayout" zoomScaleNormal="120" workbookViewId="0">
      <selection activeCell="C9" sqref="C9:F9"/>
    </sheetView>
  </sheetViews>
  <sheetFormatPr defaultRowHeight="12.75" x14ac:dyDescent="0.25"/>
  <cols>
    <col min="1" max="1" width="4" style="37" customWidth="1"/>
    <col min="2" max="2" width="12" style="37" customWidth="1"/>
    <col min="3" max="3" width="12.85546875" style="37" customWidth="1"/>
    <col min="4" max="5" width="9.140625" style="37" customWidth="1"/>
    <col min="6" max="6" width="20.5703125" style="37" customWidth="1"/>
    <col min="7" max="7" width="13.140625" style="37" customWidth="1"/>
    <col min="8" max="8" width="14.7109375" style="53" customWidth="1"/>
    <col min="9" max="9" width="15.7109375" style="53" customWidth="1"/>
    <col min="10" max="10" width="12.7109375" style="37" bestFit="1" customWidth="1"/>
    <col min="11" max="11" width="11.7109375" style="37" bestFit="1" customWidth="1"/>
    <col min="12" max="16384" width="9.140625" style="37"/>
  </cols>
  <sheetData>
    <row r="1" spans="2:9" ht="18.75" x14ac:dyDescent="0.25">
      <c r="B1" s="243" t="s">
        <v>639</v>
      </c>
    </row>
    <row r="2" spans="2:9" ht="13.5" thickBot="1" x14ac:dyDescent="0.3"/>
    <row r="3" spans="2:9" ht="13.5" thickBot="1" x14ac:dyDescent="0.3">
      <c r="B3" s="213" t="s">
        <v>254</v>
      </c>
      <c r="C3" s="499" t="s">
        <v>339</v>
      </c>
      <c r="D3" s="499"/>
      <c r="E3" s="499"/>
      <c r="F3" s="499"/>
      <c r="G3" s="55"/>
      <c r="H3" s="56" t="s">
        <v>328</v>
      </c>
      <c r="I3" s="57" t="s">
        <v>329</v>
      </c>
    </row>
    <row r="4" spans="2:9" x14ac:dyDescent="0.2">
      <c r="B4" s="58" t="s">
        <v>577</v>
      </c>
      <c r="C4" s="500" t="s">
        <v>351</v>
      </c>
      <c r="D4" s="500"/>
      <c r="E4" s="501"/>
      <c r="F4" s="501"/>
      <c r="G4" s="59"/>
      <c r="H4" s="60">
        <v>80000</v>
      </c>
      <c r="I4" s="60"/>
    </row>
    <row r="5" spans="2:9" x14ac:dyDescent="0.25">
      <c r="D5" s="54" t="s">
        <v>340</v>
      </c>
      <c r="G5" s="38"/>
      <c r="H5" s="61">
        <v>55000</v>
      </c>
      <c r="I5" s="61"/>
    </row>
    <row r="6" spans="2:9" x14ac:dyDescent="0.25">
      <c r="D6" s="54" t="s">
        <v>342</v>
      </c>
      <c r="G6" s="38"/>
      <c r="H6" s="61">
        <v>15500</v>
      </c>
      <c r="I6" s="61"/>
    </row>
    <row r="7" spans="2:9" x14ac:dyDescent="0.25">
      <c r="B7" s="54"/>
      <c r="D7" s="54" t="s">
        <v>341</v>
      </c>
      <c r="H7" s="53">
        <v>9500</v>
      </c>
    </row>
    <row r="8" spans="2:9" ht="13.5" thickBot="1" x14ac:dyDescent="0.3">
      <c r="B8" s="54"/>
    </row>
    <row r="9" spans="2:9" ht="13.5" thickBot="1" x14ac:dyDescent="0.3">
      <c r="B9" s="213" t="s">
        <v>254</v>
      </c>
      <c r="C9" s="499" t="s">
        <v>339</v>
      </c>
      <c r="D9" s="499"/>
      <c r="E9" s="499"/>
      <c r="F9" s="499"/>
      <c r="G9" s="55"/>
      <c r="H9" s="56" t="s">
        <v>328</v>
      </c>
      <c r="I9" s="57" t="s">
        <v>329</v>
      </c>
    </row>
    <row r="10" spans="2:9" x14ac:dyDescent="0.2">
      <c r="B10" s="58" t="s">
        <v>578</v>
      </c>
      <c r="C10" s="500" t="s">
        <v>547</v>
      </c>
      <c r="D10" s="500"/>
      <c r="E10" s="501"/>
      <c r="F10" s="501"/>
      <c r="G10" s="59"/>
      <c r="H10" s="60">
        <v>80000</v>
      </c>
      <c r="I10" s="60"/>
    </row>
    <row r="11" spans="2:9" x14ac:dyDescent="0.25">
      <c r="D11" s="54" t="s">
        <v>347</v>
      </c>
      <c r="G11" s="38"/>
      <c r="H11" s="61">
        <v>20100</v>
      </c>
      <c r="I11" s="61"/>
    </row>
    <row r="12" spans="2:9" x14ac:dyDescent="0.25">
      <c r="D12" s="54" t="s">
        <v>291</v>
      </c>
      <c r="G12" s="38"/>
      <c r="H12" s="61">
        <v>5900</v>
      </c>
      <c r="I12" s="61"/>
    </row>
    <row r="13" spans="2:9" x14ac:dyDescent="0.25">
      <c r="B13" s="54"/>
      <c r="D13" s="54" t="s">
        <v>348</v>
      </c>
      <c r="H13" s="53">
        <v>54000</v>
      </c>
    </row>
    <row r="14" spans="2:9" ht="13.5" thickBot="1" x14ac:dyDescent="0.3">
      <c r="B14" s="54"/>
    </row>
    <row r="15" spans="2:9" ht="13.5" thickBot="1" x14ac:dyDescent="0.3">
      <c r="B15" s="213" t="s">
        <v>254</v>
      </c>
      <c r="C15" s="499" t="s">
        <v>339</v>
      </c>
      <c r="D15" s="499"/>
      <c r="E15" s="499"/>
      <c r="F15" s="499"/>
      <c r="G15" s="55"/>
      <c r="H15" s="56" t="s">
        <v>328</v>
      </c>
      <c r="I15" s="57" t="s">
        <v>329</v>
      </c>
    </row>
    <row r="16" spans="2:9" x14ac:dyDescent="0.2">
      <c r="B16" s="58" t="s">
        <v>580</v>
      </c>
      <c r="C16" s="500" t="s">
        <v>352</v>
      </c>
      <c r="D16" s="500"/>
      <c r="E16" s="501"/>
      <c r="F16" s="501"/>
      <c r="G16" s="59"/>
      <c r="H16" s="60"/>
      <c r="I16" s="62">
        <v>8500</v>
      </c>
    </row>
    <row r="17" spans="2:9" x14ac:dyDescent="0.25">
      <c r="D17" s="54" t="s">
        <v>340</v>
      </c>
      <c r="G17" s="38"/>
      <c r="H17" s="61"/>
      <c r="I17" s="63">
        <v>15000</v>
      </c>
    </row>
    <row r="18" spans="2:9" x14ac:dyDescent="0.25">
      <c r="D18" s="54" t="s">
        <v>0</v>
      </c>
      <c r="F18" s="37" t="s">
        <v>114</v>
      </c>
      <c r="H18" s="53">
        <v>350</v>
      </c>
    </row>
    <row r="19" spans="2:9" x14ac:dyDescent="0.25">
      <c r="D19" s="37" t="s">
        <v>2</v>
      </c>
      <c r="H19" s="53">
        <v>400</v>
      </c>
    </row>
    <row r="20" spans="2:9" x14ac:dyDescent="0.25">
      <c r="D20" s="54" t="s">
        <v>1</v>
      </c>
      <c r="H20" s="53">
        <v>1250</v>
      </c>
    </row>
    <row r="21" spans="2:9" x14ac:dyDescent="0.25">
      <c r="D21" s="54" t="s">
        <v>341</v>
      </c>
      <c r="G21" s="38"/>
      <c r="H21" s="61">
        <v>4500</v>
      </c>
    </row>
    <row r="22" spans="2:9" ht="13.5" thickBot="1" x14ac:dyDescent="0.3">
      <c r="D22" s="54"/>
    </row>
    <row r="23" spans="2:9" ht="13.5" thickBot="1" x14ac:dyDescent="0.3">
      <c r="B23" s="213" t="s">
        <v>254</v>
      </c>
      <c r="C23" s="499" t="s">
        <v>339</v>
      </c>
      <c r="D23" s="499"/>
      <c r="E23" s="499"/>
      <c r="F23" s="499"/>
      <c r="G23" s="55"/>
      <c r="H23" s="56" t="s">
        <v>328</v>
      </c>
      <c r="I23" s="57" t="s">
        <v>329</v>
      </c>
    </row>
    <row r="24" spans="2:9" x14ac:dyDescent="0.2">
      <c r="B24" s="58" t="s">
        <v>581</v>
      </c>
      <c r="C24" s="500" t="s">
        <v>353</v>
      </c>
      <c r="D24" s="500"/>
      <c r="E24" s="501"/>
      <c r="F24" s="501"/>
      <c r="G24" s="59"/>
      <c r="H24" s="60"/>
      <c r="I24" s="60">
        <f>SUM(I25:I30)</f>
        <v>71500</v>
      </c>
    </row>
    <row r="25" spans="2:9" x14ac:dyDescent="0.25">
      <c r="D25" s="54" t="s">
        <v>471</v>
      </c>
      <c r="G25" s="38"/>
      <c r="I25" s="61">
        <f>40000</f>
        <v>40000</v>
      </c>
    </row>
    <row r="26" spans="2:9" x14ac:dyDescent="0.25">
      <c r="D26" s="54" t="s">
        <v>472</v>
      </c>
      <c r="I26" s="53">
        <v>350</v>
      </c>
    </row>
    <row r="27" spans="2:9" x14ac:dyDescent="0.25">
      <c r="D27" s="54" t="s">
        <v>473</v>
      </c>
      <c r="I27" s="53">
        <v>400</v>
      </c>
    </row>
    <row r="28" spans="2:9" x14ac:dyDescent="0.25">
      <c r="D28" s="54" t="s">
        <v>474</v>
      </c>
      <c r="I28" s="53">
        <v>1250</v>
      </c>
    </row>
    <row r="29" spans="2:9" x14ac:dyDescent="0.25">
      <c r="D29" s="54" t="s">
        <v>674</v>
      </c>
      <c r="G29" s="38"/>
      <c r="I29" s="61">
        <v>15500</v>
      </c>
    </row>
    <row r="30" spans="2:9" x14ac:dyDescent="0.25">
      <c r="D30" s="54" t="s">
        <v>684</v>
      </c>
      <c r="I30" s="53">
        <v>14000</v>
      </c>
    </row>
    <row r="31" spans="2:9" ht="13.5" thickBot="1" x14ac:dyDescent="0.3"/>
    <row r="32" spans="2:9" ht="13.5" thickBot="1" x14ac:dyDescent="0.3">
      <c r="B32" s="213" t="s">
        <v>254</v>
      </c>
      <c r="C32" s="499" t="s">
        <v>339</v>
      </c>
      <c r="D32" s="499"/>
      <c r="E32" s="499"/>
      <c r="F32" s="499"/>
      <c r="G32" s="55"/>
      <c r="H32" s="56" t="s">
        <v>328</v>
      </c>
      <c r="I32" s="57" t="s">
        <v>329</v>
      </c>
    </row>
    <row r="33" spans="2:9" x14ac:dyDescent="0.2">
      <c r="B33" s="58" t="s">
        <v>608</v>
      </c>
      <c r="C33" s="500" t="s">
        <v>354</v>
      </c>
      <c r="D33" s="500"/>
      <c r="E33" s="501"/>
      <c r="F33" s="501"/>
      <c r="G33" s="59"/>
      <c r="H33" s="60"/>
      <c r="I33" s="60">
        <v>15700</v>
      </c>
    </row>
    <row r="34" spans="2:9" x14ac:dyDescent="0.25">
      <c r="D34" s="54" t="s">
        <v>291</v>
      </c>
      <c r="G34" s="38"/>
      <c r="I34" s="61">
        <v>5700</v>
      </c>
    </row>
    <row r="35" spans="2:9" x14ac:dyDescent="0.25">
      <c r="D35" s="54" t="s">
        <v>348</v>
      </c>
      <c r="G35" s="38"/>
      <c r="I35" s="61">
        <v>10000</v>
      </c>
    </row>
    <row r="36" spans="2:9" x14ac:dyDescent="0.25">
      <c r="F36" s="54"/>
    </row>
    <row r="37" spans="2:9" ht="13.5" thickBot="1" x14ac:dyDescent="0.3">
      <c r="F37" s="54"/>
    </row>
    <row r="38" spans="2:9" ht="13.5" thickBot="1" x14ac:dyDescent="0.3">
      <c r="B38" s="213" t="s">
        <v>254</v>
      </c>
      <c r="C38" s="499" t="s">
        <v>339</v>
      </c>
      <c r="D38" s="499"/>
      <c r="E38" s="499"/>
      <c r="F38" s="499"/>
      <c r="G38" s="55"/>
      <c r="H38" s="56" t="s">
        <v>328</v>
      </c>
      <c r="I38" s="57" t="s">
        <v>329</v>
      </c>
    </row>
    <row r="39" spans="2:9" x14ac:dyDescent="0.2">
      <c r="B39" s="58" t="s">
        <v>583</v>
      </c>
      <c r="C39" s="500" t="s">
        <v>356</v>
      </c>
      <c r="D39" s="500"/>
      <c r="E39" s="501"/>
      <c r="F39" s="501"/>
      <c r="G39" s="59"/>
      <c r="H39" s="60"/>
      <c r="I39" s="60">
        <v>100</v>
      </c>
    </row>
    <row r="40" spans="2:9" x14ac:dyDescent="0.25">
      <c r="D40" s="54" t="s">
        <v>476</v>
      </c>
      <c r="G40" s="38"/>
      <c r="I40" s="61">
        <v>100</v>
      </c>
    </row>
    <row r="41" spans="2:9" ht="13.5" thickBot="1" x14ac:dyDescent="0.3">
      <c r="F41" s="54"/>
    </row>
    <row r="42" spans="2:9" ht="13.5" thickBot="1" x14ac:dyDescent="0.3">
      <c r="B42" s="213" t="s">
        <v>254</v>
      </c>
      <c r="C42" s="499" t="s">
        <v>339</v>
      </c>
      <c r="D42" s="499"/>
      <c r="E42" s="499"/>
      <c r="F42" s="499"/>
      <c r="G42" s="55"/>
      <c r="H42" s="56" t="s">
        <v>328</v>
      </c>
      <c r="I42" s="57" t="s">
        <v>329</v>
      </c>
    </row>
    <row r="43" spans="2:9" x14ac:dyDescent="0.2">
      <c r="B43" s="58" t="s">
        <v>584</v>
      </c>
      <c r="C43" s="500" t="s">
        <v>548</v>
      </c>
      <c r="D43" s="500"/>
      <c r="E43" s="501"/>
      <c r="F43" s="501"/>
      <c r="G43" s="59"/>
      <c r="H43" s="60"/>
      <c r="I43" s="60">
        <f>I44+I45+I46</f>
        <v>24000</v>
      </c>
    </row>
    <row r="44" spans="2:9" x14ac:dyDescent="0.25">
      <c r="D44" s="54" t="s">
        <v>475</v>
      </c>
      <c r="G44" s="38"/>
      <c r="I44" s="61">
        <v>0</v>
      </c>
    </row>
    <row r="45" spans="2:9" x14ac:dyDescent="0.25">
      <c r="D45" s="54" t="s">
        <v>476</v>
      </c>
      <c r="G45" s="38"/>
      <c r="I45" s="61">
        <v>0</v>
      </c>
    </row>
    <row r="46" spans="2:9" x14ac:dyDescent="0.25">
      <c r="D46" s="54" t="s">
        <v>477</v>
      </c>
      <c r="I46" s="53">
        <v>24000</v>
      </c>
    </row>
    <row r="47" spans="2:9" ht="13.5" thickBot="1" x14ac:dyDescent="0.3"/>
    <row r="48" spans="2:9" ht="13.5" thickBot="1" x14ac:dyDescent="0.3">
      <c r="B48" s="213" t="s">
        <v>254</v>
      </c>
      <c r="C48" s="499" t="s">
        <v>339</v>
      </c>
      <c r="D48" s="499"/>
      <c r="E48" s="499"/>
      <c r="F48" s="499"/>
      <c r="G48" s="55"/>
      <c r="H48" s="56" t="s">
        <v>328</v>
      </c>
      <c r="I48" s="57" t="s">
        <v>329</v>
      </c>
    </row>
    <row r="49" spans="2:10" x14ac:dyDescent="0.2">
      <c r="B49" s="58" t="s">
        <v>585</v>
      </c>
      <c r="C49" s="500" t="s">
        <v>355</v>
      </c>
      <c r="D49" s="500"/>
      <c r="E49" s="501"/>
      <c r="F49" s="501"/>
      <c r="G49" s="59"/>
      <c r="H49" s="60"/>
      <c r="I49" s="60">
        <v>40200</v>
      </c>
    </row>
    <row r="50" spans="2:10" x14ac:dyDescent="0.25">
      <c r="D50" s="54" t="s">
        <v>478</v>
      </c>
      <c r="G50" s="38"/>
      <c r="I50" s="61">
        <v>100</v>
      </c>
      <c r="J50" s="64"/>
    </row>
    <row r="51" spans="2:10" x14ac:dyDescent="0.25">
      <c r="D51" s="54" t="s">
        <v>692</v>
      </c>
      <c r="I51" s="53">
        <v>20000</v>
      </c>
      <c r="J51" s="64"/>
    </row>
    <row r="52" spans="2:10" x14ac:dyDescent="0.25">
      <c r="D52" s="54" t="s">
        <v>479</v>
      </c>
      <c r="G52" s="38"/>
      <c r="I52" s="61">
        <v>100</v>
      </c>
      <c r="J52" s="64"/>
    </row>
    <row r="53" spans="2:10" ht="13.5" thickBot="1" x14ac:dyDescent="0.3">
      <c r="D53" s="54" t="s">
        <v>602</v>
      </c>
      <c r="I53" s="53">
        <v>20000</v>
      </c>
    </row>
    <row r="54" spans="2:10" ht="13.5" thickBot="1" x14ac:dyDescent="0.3">
      <c r="B54" s="213" t="s">
        <v>254</v>
      </c>
      <c r="C54" s="499" t="s">
        <v>339</v>
      </c>
      <c r="D54" s="499"/>
      <c r="E54" s="499"/>
      <c r="F54" s="499"/>
      <c r="G54" s="55"/>
      <c r="H54" s="56" t="s">
        <v>328</v>
      </c>
      <c r="I54" s="57" t="s">
        <v>329</v>
      </c>
    </row>
    <row r="55" spans="2:10" x14ac:dyDescent="0.25">
      <c r="B55" s="58" t="s">
        <v>594</v>
      </c>
      <c r="C55" s="212" t="s">
        <v>279</v>
      </c>
      <c r="D55" s="212"/>
      <c r="E55" s="212"/>
      <c r="F55" s="212"/>
      <c r="G55" s="212"/>
      <c r="H55" s="60"/>
      <c r="I55" s="60">
        <f>I56+I57+I58+I59</f>
        <v>7200</v>
      </c>
    </row>
    <row r="56" spans="2:10" x14ac:dyDescent="0.25">
      <c r="D56" s="54" t="s">
        <v>3</v>
      </c>
      <c r="G56" s="38"/>
      <c r="I56" s="61">
        <f>10450-14000-20000</f>
        <v>-23550</v>
      </c>
    </row>
    <row r="57" spans="2:10" x14ac:dyDescent="0.25">
      <c r="D57" s="54" t="s">
        <v>682</v>
      </c>
      <c r="G57" s="38"/>
      <c r="I57" s="61">
        <v>1250</v>
      </c>
    </row>
    <row r="58" spans="2:10" x14ac:dyDescent="0.25">
      <c r="D58" s="54" t="s">
        <v>409</v>
      </c>
      <c r="I58" s="53">
        <v>15500</v>
      </c>
    </row>
    <row r="59" spans="2:10" x14ac:dyDescent="0.25">
      <c r="B59" s="54"/>
      <c r="C59" s="54"/>
      <c r="D59" s="54" t="s">
        <v>414</v>
      </c>
      <c r="E59" s="54"/>
      <c r="F59" s="54"/>
      <c r="I59" s="53">
        <v>14000</v>
      </c>
    </row>
    <row r="60" spans="2:10" ht="18.75" x14ac:dyDescent="0.25">
      <c r="B60" s="243" t="s">
        <v>663</v>
      </c>
      <c r="C60" s="54"/>
      <c r="D60" s="54"/>
      <c r="E60" s="54"/>
      <c r="F60" s="54"/>
    </row>
    <row r="61" spans="2:10" x14ac:dyDescent="0.25">
      <c r="B61" s="54"/>
      <c r="C61" s="54"/>
      <c r="D61" s="54"/>
      <c r="E61" s="54"/>
      <c r="F61" s="54"/>
    </row>
    <row r="62" spans="2:10" x14ac:dyDescent="0.25">
      <c r="B62" s="54" t="s">
        <v>644</v>
      </c>
      <c r="C62" s="54"/>
      <c r="D62" s="54"/>
      <c r="E62" s="54"/>
      <c r="F62" s="54"/>
    </row>
    <row r="63" spans="2:10" ht="6.75" customHeight="1" thickBot="1" x14ac:dyDescent="0.3">
      <c r="B63" s="54"/>
      <c r="C63" s="54"/>
      <c r="D63" s="54"/>
      <c r="E63" s="54"/>
      <c r="F63" s="54"/>
    </row>
    <row r="64" spans="2:10" ht="13.5" thickBot="1" x14ac:dyDescent="0.3">
      <c r="C64" s="242" t="s">
        <v>254</v>
      </c>
      <c r="D64" s="242" t="s">
        <v>339</v>
      </c>
      <c r="E64" s="242"/>
      <c r="F64" s="242"/>
      <c r="G64" s="242"/>
      <c r="H64" s="56" t="s">
        <v>328</v>
      </c>
      <c r="I64" s="57" t="s">
        <v>329</v>
      </c>
    </row>
    <row r="65" spans="2:9" ht="13.5" x14ac:dyDescent="0.25">
      <c r="B65" s="257" t="s">
        <v>15</v>
      </c>
      <c r="C65" s="258" t="s">
        <v>666</v>
      </c>
      <c r="D65" s="259" t="s">
        <v>356</v>
      </c>
      <c r="E65" s="259"/>
      <c r="F65" s="260"/>
      <c r="G65" s="260"/>
      <c r="H65" s="261"/>
      <c r="I65" s="261">
        <v>100</v>
      </c>
    </row>
    <row r="66" spans="2:9" ht="13.5" thickBot="1" x14ac:dyDescent="0.3">
      <c r="B66" s="255"/>
      <c r="E66" s="244" t="s">
        <v>645</v>
      </c>
      <c r="F66" s="245"/>
      <c r="G66" s="245"/>
      <c r="H66" s="246"/>
      <c r="I66" s="247">
        <v>100</v>
      </c>
    </row>
    <row r="67" spans="2:9" ht="13.5" x14ac:dyDescent="0.25">
      <c r="B67" s="257" t="s">
        <v>640</v>
      </c>
      <c r="C67" s="258" t="s">
        <v>668</v>
      </c>
      <c r="D67" s="259" t="s">
        <v>548</v>
      </c>
      <c r="E67" s="259"/>
      <c r="F67" s="260"/>
      <c r="G67" s="260"/>
      <c r="H67" s="261"/>
      <c r="I67" s="261">
        <v>24000</v>
      </c>
    </row>
    <row r="68" spans="2:9" s="245" customFormat="1" ht="12" thickBot="1" x14ac:dyDescent="0.3">
      <c r="B68" s="256"/>
      <c r="E68" s="244" t="s">
        <v>646</v>
      </c>
      <c r="H68" s="246"/>
      <c r="I68" s="246">
        <v>24000</v>
      </c>
    </row>
    <row r="69" spans="2:9" ht="13.5" x14ac:dyDescent="0.25">
      <c r="B69" s="257" t="s">
        <v>641</v>
      </c>
      <c r="C69" s="258" t="s">
        <v>669</v>
      </c>
      <c r="D69" s="259" t="s">
        <v>355</v>
      </c>
      <c r="E69" s="259"/>
      <c r="F69" s="260"/>
      <c r="G69" s="260"/>
      <c r="H69" s="261"/>
      <c r="I69" s="261">
        <f>I70+I71+I72+I73</f>
        <v>40200</v>
      </c>
    </row>
    <row r="70" spans="2:9" s="245" customFormat="1" x14ac:dyDescent="0.25">
      <c r="E70" s="244" t="s">
        <v>478</v>
      </c>
      <c r="H70" s="246"/>
      <c r="I70" s="61">
        <v>100</v>
      </c>
    </row>
    <row r="71" spans="2:9" s="245" customFormat="1" x14ac:dyDescent="0.25">
      <c r="E71" s="244" t="s">
        <v>692</v>
      </c>
      <c r="H71" s="246"/>
      <c r="I71" s="53">
        <v>20000</v>
      </c>
    </row>
    <row r="72" spans="2:9" s="245" customFormat="1" x14ac:dyDescent="0.25">
      <c r="E72" s="244" t="s">
        <v>479</v>
      </c>
      <c r="H72" s="246"/>
      <c r="I72" s="61">
        <v>100</v>
      </c>
    </row>
    <row r="73" spans="2:9" s="245" customFormat="1" ht="13.5" thickBot="1" x14ac:dyDescent="0.3">
      <c r="E73" s="244" t="s">
        <v>602</v>
      </c>
      <c r="H73" s="246"/>
      <c r="I73" s="53">
        <v>20000</v>
      </c>
    </row>
    <row r="74" spans="2:9" ht="15" customHeight="1" thickBot="1" x14ac:dyDescent="0.3">
      <c r="C74" s="262" t="s">
        <v>642</v>
      </c>
      <c r="D74" s="262"/>
      <c r="E74" s="262"/>
      <c r="F74" s="262"/>
      <c r="G74" s="262"/>
      <c r="H74" s="261"/>
      <c r="I74" s="261">
        <f>I65+I67+I69</f>
        <v>64300</v>
      </c>
    </row>
    <row r="75" spans="2:9" ht="13.5" x14ac:dyDescent="0.25">
      <c r="C75" s="262" t="s">
        <v>643</v>
      </c>
      <c r="D75" s="262"/>
      <c r="E75" s="262"/>
      <c r="F75" s="262"/>
      <c r="G75" s="262"/>
      <c r="H75" s="261"/>
      <c r="I75" s="261">
        <f>I67+I69</f>
        <v>64200</v>
      </c>
    </row>
    <row r="77" spans="2:9" x14ac:dyDescent="0.25">
      <c r="B77" s="54" t="s">
        <v>647</v>
      </c>
    </row>
    <row r="78" spans="2:9" ht="5.25" customHeight="1" x14ac:dyDescent="0.25">
      <c r="B78" s="54"/>
    </row>
    <row r="79" spans="2:9" ht="13.5" x14ac:dyDescent="0.25">
      <c r="C79" s="252" t="s">
        <v>648</v>
      </c>
      <c r="D79" s="252"/>
      <c r="E79" s="252"/>
      <c r="F79" s="252"/>
      <c r="G79" s="252"/>
      <c r="H79" s="254">
        <v>2000</v>
      </c>
    </row>
    <row r="80" spans="2:9" ht="13.5" x14ac:dyDescent="0.25">
      <c r="C80" s="252" t="s">
        <v>649</v>
      </c>
      <c r="D80" s="252"/>
      <c r="E80" s="252"/>
      <c r="F80" s="252"/>
      <c r="G80" s="252"/>
      <c r="H80" s="254">
        <v>700</v>
      </c>
    </row>
    <row r="81" spans="2:9" ht="13.5" x14ac:dyDescent="0.25">
      <c r="C81" s="252" t="s">
        <v>650</v>
      </c>
      <c r="D81" s="252"/>
      <c r="E81" s="252"/>
      <c r="F81" s="252"/>
      <c r="G81" s="252"/>
      <c r="H81" s="254">
        <f>H79-H80</f>
        <v>1300</v>
      </c>
    </row>
    <row r="83" spans="2:9" ht="30" customHeight="1" x14ac:dyDescent="0.25">
      <c r="B83" s="502" t="s">
        <v>651</v>
      </c>
      <c r="C83" s="502"/>
      <c r="D83" s="502"/>
      <c r="E83" s="502"/>
      <c r="F83" s="502"/>
      <c r="G83" s="502"/>
      <c r="H83" s="502"/>
      <c r="I83" s="502"/>
    </row>
    <row r="84" spans="2:9" ht="13.5" x14ac:dyDescent="0.25">
      <c r="B84" s="248" t="s">
        <v>654</v>
      </c>
      <c r="C84" s="249"/>
      <c r="D84" s="249"/>
      <c r="E84" s="249"/>
      <c r="F84" s="249"/>
      <c r="G84" s="249"/>
      <c r="H84" s="250" t="s">
        <v>653</v>
      </c>
    </row>
    <row r="85" spans="2:9" ht="13.5" x14ac:dyDescent="0.25">
      <c r="B85" s="251" t="s">
        <v>361</v>
      </c>
      <c r="C85" s="252"/>
      <c r="D85" s="252"/>
      <c r="E85" s="252"/>
      <c r="F85" s="252"/>
      <c r="G85" s="252"/>
      <c r="H85" s="253">
        <v>15500</v>
      </c>
    </row>
    <row r="86" spans="2:9" ht="13.5" x14ac:dyDescent="0.25">
      <c r="B86" s="251" t="s">
        <v>546</v>
      </c>
      <c r="C86" s="252"/>
      <c r="D86" s="252"/>
      <c r="E86" s="252"/>
      <c r="F86" s="252"/>
      <c r="G86" s="252"/>
      <c r="H86" s="253">
        <v>24000</v>
      </c>
    </row>
    <row r="87" spans="2:9" ht="13.5" x14ac:dyDescent="0.25">
      <c r="B87" s="251" t="s">
        <v>652</v>
      </c>
      <c r="C87" s="252"/>
      <c r="D87" s="252"/>
      <c r="E87" s="252"/>
      <c r="F87" s="252"/>
      <c r="G87" s="252"/>
      <c r="H87" s="253">
        <v>14000</v>
      </c>
    </row>
    <row r="88" spans="2:9" ht="13.5" x14ac:dyDescent="0.25">
      <c r="B88" s="251" t="s">
        <v>670</v>
      </c>
      <c r="C88" s="252"/>
      <c r="D88" s="252"/>
      <c r="E88" s="252"/>
      <c r="F88" s="252"/>
      <c r="G88" s="252"/>
      <c r="H88" s="253">
        <v>20000</v>
      </c>
    </row>
  </sheetData>
  <mergeCells count="18">
    <mergeCell ref="C43:F43"/>
    <mergeCell ref="C48:F48"/>
    <mergeCell ref="C49:F49"/>
    <mergeCell ref="C54:F54"/>
    <mergeCell ref="B83:I83"/>
    <mergeCell ref="C42:F42"/>
    <mergeCell ref="C39:F39"/>
    <mergeCell ref="C3:F3"/>
    <mergeCell ref="C4:F4"/>
    <mergeCell ref="C9:F9"/>
    <mergeCell ref="C10:F10"/>
    <mergeCell ref="C15:F15"/>
    <mergeCell ref="C16:F16"/>
    <mergeCell ref="C23:F23"/>
    <mergeCell ref="C24:F24"/>
    <mergeCell ref="C32:F32"/>
    <mergeCell ref="C33:F33"/>
    <mergeCell ref="C38:F38"/>
  </mergeCells>
  <pageMargins left="0.51181102362204722" right="0.51181102362204722" top="0.49" bottom="0.51" header="0.31496062992125984" footer="0.31496062992125984"/>
  <pageSetup paperSize="9" orientation="landscape" horizontalDpi="300" verticalDpi="300" r:id="rId1"/>
  <headerFooter>
    <oddHeader>&amp;RPág.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0"/>
  <sheetViews>
    <sheetView showGridLines="0" view="pageLayout" topLeftCell="A64" zoomScaleNormal="80" workbookViewId="0">
      <selection activeCell="B75" sqref="B75"/>
    </sheetView>
  </sheetViews>
  <sheetFormatPr defaultColWidth="45.7109375" defaultRowHeight="12.75" x14ac:dyDescent="0.2"/>
  <cols>
    <col min="1" max="1" width="1.85546875" style="70" customWidth="1"/>
    <col min="2" max="2" width="45.28515625" style="371" bestFit="1" customWidth="1"/>
    <col min="3" max="3" width="11.7109375" style="371" customWidth="1"/>
    <col min="4" max="4" width="12.42578125" style="371" customWidth="1"/>
    <col min="5" max="5" width="13.7109375" style="371" customWidth="1"/>
    <col min="6" max="6" width="14.85546875" style="371" customWidth="1"/>
    <col min="7" max="7" width="14" style="371" customWidth="1"/>
    <col min="8" max="8" width="13.28515625" style="371" customWidth="1"/>
    <col min="9" max="9" width="14.28515625" style="371" customWidth="1"/>
    <col min="10" max="10" width="45.7109375" style="109"/>
    <col min="11" max="257" width="45.7109375" style="70"/>
    <col min="258" max="258" width="45.28515625" style="70" bestFit="1" customWidth="1"/>
    <col min="259" max="259" width="12.5703125" style="70" customWidth="1"/>
    <col min="260" max="260" width="13.5703125" style="70" customWidth="1"/>
    <col min="261" max="261" width="15" style="70" customWidth="1"/>
    <col min="262" max="262" width="17.42578125" style="70" customWidth="1"/>
    <col min="263" max="263" width="12.42578125" style="70" bestFit="1" customWidth="1"/>
    <col min="264" max="264" width="17.28515625" style="70" customWidth="1"/>
    <col min="265" max="265" width="14.28515625" style="70" customWidth="1"/>
    <col min="266" max="513" width="45.7109375" style="70"/>
    <col min="514" max="514" width="45.28515625" style="70" bestFit="1" customWidth="1"/>
    <col min="515" max="515" width="12.5703125" style="70" customWidth="1"/>
    <col min="516" max="516" width="13.5703125" style="70" customWidth="1"/>
    <col min="517" max="517" width="15" style="70" customWidth="1"/>
    <col min="518" max="518" width="17.42578125" style="70" customWidth="1"/>
    <col min="519" max="519" width="12.42578125" style="70" bestFit="1" customWidth="1"/>
    <col min="520" max="520" width="17.28515625" style="70" customWidth="1"/>
    <col min="521" max="521" width="14.28515625" style="70" customWidth="1"/>
    <col min="522" max="769" width="45.7109375" style="70"/>
    <col min="770" max="770" width="45.28515625" style="70" bestFit="1" customWidth="1"/>
    <col min="771" max="771" width="12.5703125" style="70" customWidth="1"/>
    <col min="772" max="772" width="13.5703125" style="70" customWidth="1"/>
    <col min="773" max="773" width="15" style="70" customWidth="1"/>
    <col min="774" max="774" width="17.42578125" style="70" customWidth="1"/>
    <col min="775" max="775" width="12.42578125" style="70" bestFit="1" customWidth="1"/>
    <col min="776" max="776" width="17.28515625" style="70" customWidth="1"/>
    <col min="777" max="777" width="14.28515625" style="70" customWidth="1"/>
    <col min="778" max="1025" width="45.7109375" style="70"/>
    <col min="1026" max="1026" width="45.28515625" style="70" bestFit="1" customWidth="1"/>
    <col min="1027" max="1027" width="12.5703125" style="70" customWidth="1"/>
    <col min="1028" max="1028" width="13.5703125" style="70" customWidth="1"/>
    <col min="1029" max="1029" width="15" style="70" customWidth="1"/>
    <col min="1030" max="1030" width="17.42578125" style="70" customWidth="1"/>
    <col min="1031" max="1031" width="12.42578125" style="70" bestFit="1" customWidth="1"/>
    <col min="1032" max="1032" width="17.28515625" style="70" customWidth="1"/>
    <col min="1033" max="1033" width="14.28515625" style="70" customWidth="1"/>
    <col min="1034" max="1281" width="45.7109375" style="70"/>
    <col min="1282" max="1282" width="45.28515625" style="70" bestFit="1" customWidth="1"/>
    <col min="1283" max="1283" width="12.5703125" style="70" customWidth="1"/>
    <col min="1284" max="1284" width="13.5703125" style="70" customWidth="1"/>
    <col min="1285" max="1285" width="15" style="70" customWidth="1"/>
    <col min="1286" max="1286" width="17.42578125" style="70" customWidth="1"/>
    <col min="1287" max="1287" width="12.42578125" style="70" bestFit="1" customWidth="1"/>
    <col min="1288" max="1288" width="17.28515625" style="70" customWidth="1"/>
    <col min="1289" max="1289" width="14.28515625" style="70" customWidth="1"/>
    <col min="1290" max="1537" width="45.7109375" style="70"/>
    <col min="1538" max="1538" width="45.28515625" style="70" bestFit="1" customWidth="1"/>
    <col min="1539" max="1539" width="12.5703125" style="70" customWidth="1"/>
    <col min="1540" max="1540" width="13.5703125" style="70" customWidth="1"/>
    <col min="1541" max="1541" width="15" style="70" customWidth="1"/>
    <col min="1542" max="1542" width="17.42578125" style="70" customWidth="1"/>
    <col min="1543" max="1543" width="12.42578125" style="70" bestFit="1" customWidth="1"/>
    <col min="1544" max="1544" width="17.28515625" style="70" customWidth="1"/>
    <col min="1545" max="1545" width="14.28515625" style="70" customWidth="1"/>
    <col min="1546" max="1793" width="45.7109375" style="70"/>
    <col min="1794" max="1794" width="45.28515625" style="70" bestFit="1" customWidth="1"/>
    <col min="1795" max="1795" width="12.5703125" style="70" customWidth="1"/>
    <col min="1796" max="1796" width="13.5703125" style="70" customWidth="1"/>
    <col min="1797" max="1797" width="15" style="70" customWidth="1"/>
    <col min="1798" max="1798" width="17.42578125" style="70" customWidth="1"/>
    <col min="1799" max="1799" width="12.42578125" style="70" bestFit="1" customWidth="1"/>
    <col min="1800" max="1800" width="17.28515625" style="70" customWidth="1"/>
    <col min="1801" max="1801" width="14.28515625" style="70" customWidth="1"/>
    <col min="1802" max="2049" width="45.7109375" style="70"/>
    <col min="2050" max="2050" width="45.28515625" style="70" bestFit="1" customWidth="1"/>
    <col min="2051" max="2051" width="12.5703125" style="70" customWidth="1"/>
    <col min="2052" max="2052" width="13.5703125" style="70" customWidth="1"/>
    <col min="2053" max="2053" width="15" style="70" customWidth="1"/>
    <col min="2054" max="2054" width="17.42578125" style="70" customWidth="1"/>
    <col min="2055" max="2055" width="12.42578125" style="70" bestFit="1" customWidth="1"/>
    <col min="2056" max="2056" width="17.28515625" style="70" customWidth="1"/>
    <col min="2057" max="2057" width="14.28515625" style="70" customWidth="1"/>
    <col min="2058" max="2305" width="45.7109375" style="70"/>
    <col min="2306" max="2306" width="45.28515625" style="70" bestFit="1" customWidth="1"/>
    <col min="2307" max="2307" width="12.5703125" style="70" customWidth="1"/>
    <col min="2308" max="2308" width="13.5703125" style="70" customWidth="1"/>
    <col min="2309" max="2309" width="15" style="70" customWidth="1"/>
    <col min="2310" max="2310" width="17.42578125" style="70" customWidth="1"/>
    <col min="2311" max="2311" width="12.42578125" style="70" bestFit="1" customWidth="1"/>
    <col min="2312" max="2312" width="17.28515625" style="70" customWidth="1"/>
    <col min="2313" max="2313" width="14.28515625" style="70" customWidth="1"/>
    <col min="2314" max="2561" width="45.7109375" style="70"/>
    <col min="2562" max="2562" width="45.28515625" style="70" bestFit="1" customWidth="1"/>
    <col min="2563" max="2563" width="12.5703125" style="70" customWidth="1"/>
    <col min="2564" max="2564" width="13.5703125" style="70" customWidth="1"/>
    <col min="2565" max="2565" width="15" style="70" customWidth="1"/>
    <col min="2566" max="2566" width="17.42578125" style="70" customWidth="1"/>
    <col min="2567" max="2567" width="12.42578125" style="70" bestFit="1" customWidth="1"/>
    <col min="2568" max="2568" width="17.28515625" style="70" customWidth="1"/>
    <col min="2569" max="2569" width="14.28515625" style="70" customWidth="1"/>
    <col min="2570" max="2817" width="45.7109375" style="70"/>
    <col min="2818" max="2818" width="45.28515625" style="70" bestFit="1" customWidth="1"/>
    <col min="2819" max="2819" width="12.5703125" style="70" customWidth="1"/>
    <col min="2820" max="2820" width="13.5703125" style="70" customWidth="1"/>
    <col min="2821" max="2821" width="15" style="70" customWidth="1"/>
    <col min="2822" max="2822" width="17.42578125" style="70" customWidth="1"/>
    <col min="2823" max="2823" width="12.42578125" style="70" bestFit="1" customWidth="1"/>
    <col min="2824" max="2824" width="17.28515625" style="70" customWidth="1"/>
    <col min="2825" max="2825" width="14.28515625" style="70" customWidth="1"/>
    <col min="2826" max="3073" width="45.7109375" style="70"/>
    <col min="3074" max="3074" width="45.28515625" style="70" bestFit="1" customWidth="1"/>
    <col min="3075" max="3075" width="12.5703125" style="70" customWidth="1"/>
    <col min="3076" max="3076" width="13.5703125" style="70" customWidth="1"/>
    <col min="3077" max="3077" width="15" style="70" customWidth="1"/>
    <col min="3078" max="3078" width="17.42578125" style="70" customWidth="1"/>
    <col min="3079" max="3079" width="12.42578125" style="70" bestFit="1" customWidth="1"/>
    <col min="3080" max="3080" width="17.28515625" style="70" customWidth="1"/>
    <col min="3081" max="3081" width="14.28515625" style="70" customWidth="1"/>
    <col min="3082" max="3329" width="45.7109375" style="70"/>
    <col min="3330" max="3330" width="45.28515625" style="70" bestFit="1" customWidth="1"/>
    <col min="3331" max="3331" width="12.5703125" style="70" customWidth="1"/>
    <col min="3332" max="3332" width="13.5703125" style="70" customWidth="1"/>
    <col min="3333" max="3333" width="15" style="70" customWidth="1"/>
    <col min="3334" max="3334" width="17.42578125" style="70" customWidth="1"/>
    <col min="3335" max="3335" width="12.42578125" style="70" bestFit="1" customWidth="1"/>
    <col min="3336" max="3336" width="17.28515625" style="70" customWidth="1"/>
    <col min="3337" max="3337" width="14.28515625" style="70" customWidth="1"/>
    <col min="3338" max="3585" width="45.7109375" style="70"/>
    <col min="3586" max="3586" width="45.28515625" style="70" bestFit="1" customWidth="1"/>
    <col min="3587" max="3587" width="12.5703125" style="70" customWidth="1"/>
    <col min="3588" max="3588" width="13.5703125" style="70" customWidth="1"/>
    <col min="3589" max="3589" width="15" style="70" customWidth="1"/>
    <col min="3590" max="3590" width="17.42578125" style="70" customWidth="1"/>
    <col min="3591" max="3591" width="12.42578125" style="70" bestFit="1" customWidth="1"/>
    <col min="3592" max="3592" width="17.28515625" style="70" customWidth="1"/>
    <col min="3593" max="3593" width="14.28515625" style="70" customWidth="1"/>
    <col min="3594" max="3841" width="45.7109375" style="70"/>
    <col min="3842" max="3842" width="45.28515625" style="70" bestFit="1" customWidth="1"/>
    <col min="3843" max="3843" width="12.5703125" style="70" customWidth="1"/>
    <col min="3844" max="3844" width="13.5703125" style="70" customWidth="1"/>
    <col min="3845" max="3845" width="15" style="70" customWidth="1"/>
    <col min="3846" max="3846" width="17.42578125" style="70" customWidth="1"/>
    <col min="3847" max="3847" width="12.42578125" style="70" bestFit="1" customWidth="1"/>
    <col min="3848" max="3848" width="17.28515625" style="70" customWidth="1"/>
    <col min="3849" max="3849" width="14.28515625" style="70" customWidth="1"/>
    <col min="3850" max="4097" width="45.7109375" style="70"/>
    <col min="4098" max="4098" width="45.28515625" style="70" bestFit="1" customWidth="1"/>
    <col min="4099" max="4099" width="12.5703125" style="70" customWidth="1"/>
    <col min="4100" max="4100" width="13.5703125" style="70" customWidth="1"/>
    <col min="4101" max="4101" width="15" style="70" customWidth="1"/>
    <col min="4102" max="4102" width="17.42578125" style="70" customWidth="1"/>
    <col min="4103" max="4103" width="12.42578125" style="70" bestFit="1" customWidth="1"/>
    <col min="4104" max="4104" width="17.28515625" style="70" customWidth="1"/>
    <col min="4105" max="4105" width="14.28515625" style="70" customWidth="1"/>
    <col min="4106" max="4353" width="45.7109375" style="70"/>
    <col min="4354" max="4354" width="45.28515625" style="70" bestFit="1" customWidth="1"/>
    <col min="4355" max="4355" width="12.5703125" style="70" customWidth="1"/>
    <col min="4356" max="4356" width="13.5703125" style="70" customWidth="1"/>
    <col min="4357" max="4357" width="15" style="70" customWidth="1"/>
    <col min="4358" max="4358" width="17.42578125" style="70" customWidth="1"/>
    <col min="4359" max="4359" width="12.42578125" style="70" bestFit="1" customWidth="1"/>
    <col min="4360" max="4360" width="17.28515625" style="70" customWidth="1"/>
    <col min="4361" max="4361" width="14.28515625" style="70" customWidth="1"/>
    <col min="4362" max="4609" width="45.7109375" style="70"/>
    <col min="4610" max="4610" width="45.28515625" style="70" bestFit="1" customWidth="1"/>
    <col min="4611" max="4611" width="12.5703125" style="70" customWidth="1"/>
    <col min="4612" max="4612" width="13.5703125" style="70" customWidth="1"/>
    <col min="4613" max="4613" width="15" style="70" customWidth="1"/>
    <col min="4614" max="4614" width="17.42578125" style="70" customWidth="1"/>
    <col min="4615" max="4615" width="12.42578125" style="70" bestFit="1" customWidth="1"/>
    <col min="4616" max="4616" width="17.28515625" style="70" customWidth="1"/>
    <col min="4617" max="4617" width="14.28515625" style="70" customWidth="1"/>
    <col min="4618" max="4865" width="45.7109375" style="70"/>
    <col min="4866" max="4866" width="45.28515625" style="70" bestFit="1" customWidth="1"/>
    <col min="4867" max="4867" width="12.5703125" style="70" customWidth="1"/>
    <col min="4868" max="4868" width="13.5703125" style="70" customWidth="1"/>
    <col min="4869" max="4869" width="15" style="70" customWidth="1"/>
    <col min="4870" max="4870" width="17.42578125" style="70" customWidth="1"/>
    <col min="4871" max="4871" width="12.42578125" style="70" bestFit="1" customWidth="1"/>
    <col min="4872" max="4872" width="17.28515625" style="70" customWidth="1"/>
    <col min="4873" max="4873" width="14.28515625" style="70" customWidth="1"/>
    <col min="4874" max="5121" width="45.7109375" style="70"/>
    <col min="5122" max="5122" width="45.28515625" style="70" bestFit="1" customWidth="1"/>
    <col min="5123" max="5123" width="12.5703125" style="70" customWidth="1"/>
    <col min="5124" max="5124" width="13.5703125" style="70" customWidth="1"/>
    <col min="5125" max="5125" width="15" style="70" customWidth="1"/>
    <col min="5126" max="5126" width="17.42578125" style="70" customWidth="1"/>
    <col min="5127" max="5127" width="12.42578125" style="70" bestFit="1" customWidth="1"/>
    <col min="5128" max="5128" width="17.28515625" style="70" customWidth="1"/>
    <col min="5129" max="5129" width="14.28515625" style="70" customWidth="1"/>
    <col min="5130" max="5377" width="45.7109375" style="70"/>
    <col min="5378" max="5378" width="45.28515625" style="70" bestFit="1" customWidth="1"/>
    <col min="5379" max="5379" width="12.5703125" style="70" customWidth="1"/>
    <col min="5380" max="5380" width="13.5703125" style="70" customWidth="1"/>
    <col min="5381" max="5381" width="15" style="70" customWidth="1"/>
    <col min="5382" max="5382" width="17.42578125" style="70" customWidth="1"/>
    <col min="5383" max="5383" width="12.42578125" style="70" bestFit="1" customWidth="1"/>
    <col min="5384" max="5384" width="17.28515625" style="70" customWidth="1"/>
    <col min="5385" max="5385" width="14.28515625" style="70" customWidth="1"/>
    <col min="5386" max="5633" width="45.7109375" style="70"/>
    <col min="5634" max="5634" width="45.28515625" style="70" bestFit="1" customWidth="1"/>
    <col min="5635" max="5635" width="12.5703125" style="70" customWidth="1"/>
    <col min="5636" max="5636" width="13.5703125" style="70" customWidth="1"/>
    <col min="5637" max="5637" width="15" style="70" customWidth="1"/>
    <col min="5638" max="5638" width="17.42578125" style="70" customWidth="1"/>
    <col min="5639" max="5639" width="12.42578125" style="70" bestFit="1" customWidth="1"/>
    <col min="5640" max="5640" width="17.28515625" style="70" customWidth="1"/>
    <col min="5641" max="5641" width="14.28515625" style="70" customWidth="1"/>
    <col min="5642" max="5889" width="45.7109375" style="70"/>
    <col min="5890" max="5890" width="45.28515625" style="70" bestFit="1" customWidth="1"/>
    <col min="5891" max="5891" width="12.5703125" style="70" customWidth="1"/>
    <col min="5892" max="5892" width="13.5703125" style="70" customWidth="1"/>
    <col min="5893" max="5893" width="15" style="70" customWidth="1"/>
    <col min="5894" max="5894" width="17.42578125" style="70" customWidth="1"/>
    <col min="5895" max="5895" width="12.42578125" style="70" bestFit="1" customWidth="1"/>
    <col min="5896" max="5896" width="17.28515625" style="70" customWidth="1"/>
    <col min="5897" max="5897" width="14.28515625" style="70" customWidth="1"/>
    <col min="5898" max="6145" width="45.7109375" style="70"/>
    <col min="6146" max="6146" width="45.28515625" style="70" bestFit="1" customWidth="1"/>
    <col min="6147" max="6147" width="12.5703125" style="70" customWidth="1"/>
    <col min="6148" max="6148" width="13.5703125" style="70" customWidth="1"/>
    <col min="6149" max="6149" width="15" style="70" customWidth="1"/>
    <col min="6150" max="6150" width="17.42578125" style="70" customWidth="1"/>
    <col min="6151" max="6151" width="12.42578125" style="70" bestFit="1" customWidth="1"/>
    <col min="6152" max="6152" width="17.28515625" style="70" customWidth="1"/>
    <col min="6153" max="6153" width="14.28515625" style="70" customWidth="1"/>
    <col min="6154" max="6401" width="45.7109375" style="70"/>
    <col min="6402" max="6402" width="45.28515625" style="70" bestFit="1" customWidth="1"/>
    <col min="6403" max="6403" width="12.5703125" style="70" customWidth="1"/>
    <col min="6404" max="6404" width="13.5703125" style="70" customWidth="1"/>
    <col min="6405" max="6405" width="15" style="70" customWidth="1"/>
    <col min="6406" max="6406" width="17.42578125" style="70" customWidth="1"/>
    <col min="6407" max="6407" width="12.42578125" style="70" bestFit="1" customWidth="1"/>
    <col min="6408" max="6408" width="17.28515625" style="70" customWidth="1"/>
    <col min="6409" max="6409" width="14.28515625" style="70" customWidth="1"/>
    <col min="6410" max="6657" width="45.7109375" style="70"/>
    <col min="6658" max="6658" width="45.28515625" style="70" bestFit="1" customWidth="1"/>
    <col min="6659" max="6659" width="12.5703125" style="70" customWidth="1"/>
    <col min="6660" max="6660" width="13.5703125" style="70" customWidth="1"/>
    <col min="6661" max="6661" width="15" style="70" customWidth="1"/>
    <col min="6662" max="6662" width="17.42578125" style="70" customWidth="1"/>
    <col min="6663" max="6663" width="12.42578125" style="70" bestFit="1" customWidth="1"/>
    <col min="6664" max="6664" width="17.28515625" style="70" customWidth="1"/>
    <col min="6665" max="6665" width="14.28515625" style="70" customWidth="1"/>
    <col min="6666" max="6913" width="45.7109375" style="70"/>
    <col min="6914" max="6914" width="45.28515625" style="70" bestFit="1" customWidth="1"/>
    <col min="6915" max="6915" width="12.5703125" style="70" customWidth="1"/>
    <col min="6916" max="6916" width="13.5703125" style="70" customWidth="1"/>
    <col min="6917" max="6917" width="15" style="70" customWidth="1"/>
    <col min="6918" max="6918" width="17.42578125" style="70" customWidth="1"/>
    <col min="6919" max="6919" width="12.42578125" style="70" bestFit="1" customWidth="1"/>
    <col min="6920" max="6920" width="17.28515625" style="70" customWidth="1"/>
    <col min="6921" max="6921" width="14.28515625" style="70" customWidth="1"/>
    <col min="6922" max="7169" width="45.7109375" style="70"/>
    <col min="7170" max="7170" width="45.28515625" style="70" bestFit="1" customWidth="1"/>
    <col min="7171" max="7171" width="12.5703125" style="70" customWidth="1"/>
    <col min="7172" max="7172" width="13.5703125" style="70" customWidth="1"/>
    <col min="7173" max="7173" width="15" style="70" customWidth="1"/>
    <col min="7174" max="7174" width="17.42578125" style="70" customWidth="1"/>
    <col min="7175" max="7175" width="12.42578125" style="70" bestFit="1" customWidth="1"/>
    <col min="7176" max="7176" width="17.28515625" style="70" customWidth="1"/>
    <col min="7177" max="7177" width="14.28515625" style="70" customWidth="1"/>
    <col min="7178" max="7425" width="45.7109375" style="70"/>
    <col min="7426" max="7426" width="45.28515625" style="70" bestFit="1" customWidth="1"/>
    <col min="7427" max="7427" width="12.5703125" style="70" customWidth="1"/>
    <col min="7428" max="7428" width="13.5703125" style="70" customWidth="1"/>
    <col min="7429" max="7429" width="15" style="70" customWidth="1"/>
    <col min="7430" max="7430" width="17.42578125" style="70" customWidth="1"/>
    <col min="7431" max="7431" width="12.42578125" style="70" bestFit="1" customWidth="1"/>
    <col min="7432" max="7432" width="17.28515625" style="70" customWidth="1"/>
    <col min="7433" max="7433" width="14.28515625" style="70" customWidth="1"/>
    <col min="7434" max="7681" width="45.7109375" style="70"/>
    <col min="7682" max="7682" width="45.28515625" style="70" bestFit="1" customWidth="1"/>
    <col min="7683" max="7683" width="12.5703125" style="70" customWidth="1"/>
    <col min="7684" max="7684" width="13.5703125" style="70" customWidth="1"/>
    <col min="7685" max="7685" width="15" style="70" customWidth="1"/>
    <col min="7686" max="7686" width="17.42578125" style="70" customWidth="1"/>
    <col min="7687" max="7687" width="12.42578125" style="70" bestFit="1" customWidth="1"/>
    <col min="7688" max="7688" width="17.28515625" style="70" customWidth="1"/>
    <col min="7689" max="7689" width="14.28515625" style="70" customWidth="1"/>
    <col min="7690" max="7937" width="45.7109375" style="70"/>
    <col min="7938" max="7938" width="45.28515625" style="70" bestFit="1" customWidth="1"/>
    <col min="7939" max="7939" width="12.5703125" style="70" customWidth="1"/>
    <col min="7940" max="7940" width="13.5703125" style="70" customWidth="1"/>
    <col min="7941" max="7941" width="15" style="70" customWidth="1"/>
    <col min="7942" max="7942" width="17.42578125" style="70" customWidth="1"/>
    <col min="7943" max="7943" width="12.42578125" style="70" bestFit="1" customWidth="1"/>
    <col min="7944" max="7944" width="17.28515625" style="70" customWidth="1"/>
    <col min="7945" max="7945" width="14.28515625" style="70" customWidth="1"/>
    <col min="7946" max="8193" width="45.7109375" style="70"/>
    <col min="8194" max="8194" width="45.28515625" style="70" bestFit="1" customWidth="1"/>
    <col min="8195" max="8195" width="12.5703125" style="70" customWidth="1"/>
    <col min="8196" max="8196" width="13.5703125" style="70" customWidth="1"/>
    <col min="8197" max="8197" width="15" style="70" customWidth="1"/>
    <col min="8198" max="8198" width="17.42578125" style="70" customWidth="1"/>
    <col min="8199" max="8199" width="12.42578125" style="70" bestFit="1" customWidth="1"/>
    <col min="8200" max="8200" width="17.28515625" style="70" customWidth="1"/>
    <col min="8201" max="8201" width="14.28515625" style="70" customWidth="1"/>
    <col min="8202" max="8449" width="45.7109375" style="70"/>
    <col min="8450" max="8450" width="45.28515625" style="70" bestFit="1" customWidth="1"/>
    <col min="8451" max="8451" width="12.5703125" style="70" customWidth="1"/>
    <col min="8452" max="8452" width="13.5703125" style="70" customWidth="1"/>
    <col min="8453" max="8453" width="15" style="70" customWidth="1"/>
    <col min="8454" max="8454" width="17.42578125" style="70" customWidth="1"/>
    <col min="8455" max="8455" width="12.42578125" style="70" bestFit="1" customWidth="1"/>
    <col min="8456" max="8456" width="17.28515625" style="70" customWidth="1"/>
    <col min="8457" max="8457" width="14.28515625" style="70" customWidth="1"/>
    <col min="8458" max="8705" width="45.7109375" style="70"/>
    <col min="8706" max="8706" width="45.28515625" style="70" bestFit="1" customWidth="1"/>
    <col min="8707" max="8707" width="12.5703125" style="70" customWidth="1"/>
    <col min="8708" max="8708" width="13.5703125" style="70" customWidth="1"/>
    <col min="8709" max="8709" width="15" style="70" customWidth="1"/>
    <col min="8710" max="8710" width="17.42578125" style="70" customWidth="1"/>
    <col min="8711" max="8711" width="12.42578125" style="70" bestFit="1" customWidth="1"/>
    <col min="8712" max="8712" width="17.28515625" style="70" customWidth="1"/>
    <col min="8713" max="8713" width="14.28515625" style="70" customWidth="1"/>
    <col min="8714" max="8961" width="45.7109375" style="70"/>
    <col min="8962" max="8962" width="45.28515625" style="70" bestFit="1" customWidth="1"/>
    <col min="8963" max="8963" width="12.5703125" style="70" customWidth="1"/>
    <col min="8964" max="8964" width="13.5703125" style="70" customWidth="1"/>
    <col min="8965" max="8965" width="15" style="70" customWidth="1"/>
    <col min="8966" max="8966" width="17.42578125" style="70" customWidth="1"/>
    <col min="8967" max="8967" width="12.42578125" style="70" bestFit="1" customWidth="1"/>
    <col min="8968" max="8968" width="17.28515625" style="70" customWidth="1"/>
    <col min="8969" max="8969" width="14.28515625" style="70" customWidth="1"/>
    <col min="8970" max="9217" width="45.7109375" style="70"/>
    <col min="9218" max="9218" width="45.28515625" style="70" bestFit="1" customWidth="1"/>
    <col min="9219" max="9219" width="12.5703125" style="70" customWidth="1"/>
    <col min="9220" max="9220" width="13.5703125" style="70" customWidth="1"/>
    <col min="9221" max="9221" width="15" style="70" customWidth="1"/>
    <col min="9222" max="9222" width="17.42578125" style="70" customWidth="1"/>
    <col min="9223" max="9223" width="12.42578125" style="70" bestFit="1" customWidth="1"/>
    <col min="9224" max="9224" width="17.28515625" style="70" customWidth="1"/>
    <col min="9225" max="9225" width="14.28515625" style="70" customWidth="1"/>
    <col min="9226" max="9473" width="45.7109375" style="70"/>
    <col min="9474" max="9474" width="45.28515625" style="70" bestFit="1" customWidth="1"/>
    <col min="9475" max="9475" width="12.5703125" style="70" customWidth="1"/>
    <col min="9476" max="9476" width="13.5703125" style="70" customWidth="1"/>
    <col min="9477" max="9477" width="15" style="70" customWidth="1"/>
    <col min="9478" max="9478" width="17.42578125" style="70" customWidth="1"/>
    <col min="9479" max="9479" width="12.42578125" style="70" bestFit="1" customWidth="1"/>
    <col min="9480" max="9480" width="17.28515625" style="70" customWidth="1"/>
    <col min="9481" max="9481" width="14.28515625" style="70" customWidth="1"/>
    <col min="9482" max="9729" width="45.7109375" style="70"/>
    <col min="9730" max="9730" width="45.28515625" style="70" bestFit="1" customWidth="1"/>
    <col min="9731" max="9731" width="12.5703125" style="70" customWidth="1"/>
    <col min="9732" max="9732" width="13.5703125" style="70" customWidth="1"/>
    <col min="9733" max="9733" width="15" style="70" customWidth="1"/>
    <col min="9734" max="9734" width="17.42578125" style="70" customWidth="1"/>
    <col min="9735" max="9735" width="12.42578125" style="70" bestFit="1" customWidth="1"/>
    <col min="9736" max="9736" width="17.28515625" style="70" customWidth="1"/>
    <col min="9737" max="9737" width="14.28515625" style="70" customWidth="1"/>
    <col min="9738" max="9985" width="45.7109375" style="70"/>
    <col min="9986" max="9986" width="45.28515625" style="70" bestFit="1" customWidth="1"/>
    <col min="9987" max="9987" width="12.5703125" style="70" customWidth="1"/>
    <col min="9988" max="9988" width="13.5703125" style="70" customWidth="1"/>
    <col min="9989" max="9989" width="15" style="70" customWidth="1"/>
    <col min="9990" max="9990" width="17.42578125" style="70" customWidth="1"/>
    <col min="9991" max="9991" width="12.42578125" style="70" bestFit="1" customWidth="1"/>
    <col min="9992" max="9992" width="17.28515625" style="70" customWidth="1"/>
    <col min="9993" max="9993" width="14.28515625" style="70" customWidth="1"/>
    <col min="9994" max="10241" width="45.7109375" style="70"/>
    <col min="10242" max="10242" width="45.28515625" style="70" bestFit="1" customWidth="1"/>
    <col min="10243" max="10243" width="12.5703125" style="70" customWidth="1"/>
    <col min="10244" max="10244" width="13.5703125" style="70" customWidth="1"/>
    <col min="10245" max="10245" width="15" style="70" customWidth="1"/>
    <col min="10246" max="10246" width="17.42578125" style="70" customWidth="1"/>
    <col min="10247" max="10247" width="12.42578125" style="70" bestFit="1" customWidth="1"/>
    <col min="10248" max="10248" width="17.28515625" style="70" customWidth="1"/>
    <col min="10249" max="10249" width="14.28515625" style="70" customWidth="1"/>
    <col min="10250" max="10497" width="45.7109375" style="70"/>
    <col min="10498" max="10498" width="45.28515625" style="70" bestFit="1" customWidth="1"/>
    <col min="10499" max="10499" width="12.5703125" style="70" customWidth="1"/>
    <col min="10500" max="10500" width="13.5703125" style="70" customWidth="1"/>
    <col min="10501" max="10501" width="15" style="70" customWidth="1"/>
    <col min="10502" max="10502" width="17.42578125" style="70" customWidth="1"/>
    <col min="10503" max="10503" width="12.42578125" style="70" bestFit="1" customWidth="1"/>
    <col min="10504" max="10504" width="17.28515625" style="70" customWidth="1"/>
    <col min="10505" max="10505" width="14.28515625" style="70" customWidth="1"/>
    <col min="10506" max="10753" width="45.7109375" style="70"/>
    <col min="10754" max="10754" width="45.28515625" style="70" bestFit="1" customWidth="1"/>
    <col min="10755" max="10755" width="12.5703125" style="70" customWidth="1"/>
    <col min="10756" max="10756" width="13.5703125" style="70" customWidth="1"/>
    <col min="10757" max="10757" width="15" style="70" customWidth="1"/>
    <col min="10758" max="10758" width="17.42578125" style="70" customWidth="1"/>
    <col min="10759" max="10759" width="12.42578125" style="70" bestFit="1" customWidth="1"/>
    <col min="10760" max="10760" width="17.28515625" style="70" customWidth="1"/>
    <col min="10761" max="10761" width="14.28515625" style="70" customWidth="1"/>
    <col min="10762" max="11009" width="45.7109375" style="70"/>
    <col min="11010" max="11010" width="45.28515625" style="70" bestFit="1" customWidth="1"/>
    <col min="11011" max="11011" width="12.5703125" style="70" customWidth="1"/>
    <col min="11012" max="11012" width="13.5703125" style="70" customWidth="1"/>
    <col min="11013" max="11013" width="15" style="70" customWidth="1"/>
    <col min="11014" max="11014" width="17.42578125" style="70" customWidth="1"/>
    <col min="11015" max="11015" width="12.42578125" style="70" bestFit="1" customWidth="1"/>
    <col min="11016" max="11016" width="17.28515625" style="70" customWidth="1"/>
    <col min="11017" max="11017" width="14.28515625" style="70" customWidth="1"/>
    <col min="11018" max="11265" width="45.7109375" style="70"/>
    <col min="11266" max="11266" width="45.28515625" style="70" bestFit="1" customWidth="1"/>
    <col min="11267" max="11267" width="12.5703125" style="70" customWidth="1"/>
    <col min="11268" max="11268" width="13.5703125" style="70" customWidth="1"/>
    <col min="11269" max="11269" width="15" style="70" customWidth="1"/>
    <col min="11270" max="11270" width="17.42578125" style="70" customWidth="1"/>
    <col min="11271" max="11271" width="12.42578125" style="70" bestFit="1" customWidth="1"/>
    <col min="11272" max="11272" width="17.28515625" style="70" customWidth="1"/>
    <col min="11273" max="11273" width="14.28515625" style="70" customWidth="1"/>
    <col min="11274" max="11521" width="45.7109375" style="70"/>
    <col min="11522" max="11522" width="45.28515625" style="70" bestFit="1" customWidth="1"/>
    <col min="11523" max="11523" width="12.5703125" style="70" customWidth="1"/>
    <col min="11524" max="11524" width="13.5703125" style="70" customWidth="1"/>
    <col min="11525" max="11525" width="15" style="70" customWidth="1"/>
    <col min="11526" max="11526" width="17.42578125" style="70" customWidth="1"/>
    <col min="11527" max="11527" width="12.42578125" style="70" bestFit="1" customWidth="1"/>
    <col min="11528" max="11528" width="17.28515625" style="70" customWidth="1"/>
    <col min="11529" max="11529" width="14.28515625" style="70" customWidth="1"/>
    <col min="11530" max="11777" width="45.7109375" style="70"/>
    <col min="11778" max="11778" width="45.28515625" style="70" bestFit="1" customWidth="1"/>
    <col min="11779" max="11779" width="12.5703125" style="70" customWidth="1"/>
    <col min="11780" max="11780" width="13.5703125" style="70" customWidth="1"/>
    <col min="11781" max="11781" width="15" style="70" customWidth="1"/>
    <col min="11782" max="11782" width="17.42578125" style="70" customWidth="1"/>
    <col min="11783" max="11783" width="12.42578125" style="70" bestFit="1" customWidth="1"/>
    <col min="11784" max="11784" width="17.28515625" style="70" customWidth="1"/>
    <col min="11785" max="11785" width="14.28515625" style="70" customWidth="1"/>
    <col min="11786" max="12033" width="45.7109375" style="70"/>
    <col min="12034" max="12034" width="45.28515625" style="70" bestFit="1" customWidth="1"/>
    <col min="12035" max="12035" width="12.5703125" style="70" customWidth="1"/>
    <col min="12036" max="12036" width="13.5703125" style="70" customWidth="1"/>
    <col min="12037" max="12037" width="15" style="70" customWidth="1"/>
    <col min="12038" max="12038" width="17.42578125" style="70" customWidth="1"/>
    <col min="12039" max="12039" width="12.42578125" style="70" bestFit="1" customWidth="1"/>
    <col min="12040" max="12040" width="17.28515625" style="70" customWidth="1"/>
    <col min="12041" max="12041" width="14.28515625" style="70" customWidth="1"/>
    <col min="12042" max="12289" width="45.7109375" style="70"/>
    <col min="12290" max="12290" width="45.28515625" style="70" bestFit="1" customWidth="1"/>
    <col min="12291" max="12291" width="12.5703125" style="70" customWidth="1"/>
    <col min="12292" max="12292" width="13.5703125" style="70" customWidth="1"/>
    <col min="12293" max="12293" width="15" style="70" customWidth="1"/>
    <col min="12294" max="12294" width="17.42578125" style="70" customWidth="1"/>
    <col min="12295" max="12295" width="12.42578125" style="70" bestFit="1" customWidth="1"/>
    <col min="12296" max="12296" width="17.28515625" style="70" customWidth="1"/>
    <col min="12297" max="12297" width="14.28515625" style="70" customWidth="1"/>
    <col min="12298" max="12545" width="45.7109375" style="70"/>
    <col min="12546" max="12546" width="45.28515625" style="70" bestFit="1" customWidth="1"/>
    <col min="12547" max="12547" width="12.5703125" style="70" customWidth="1"/>
    <col min="12548" max="12548" width="13.5703125" style="70" customWidth="1"/>
    <col min="12549" max="12549" width="15" style="70" customWidth="1"/>
    <col min="12550" max="12550" width="17.42578125" style="70" customWidth="1"/>
    <col min="12551" max="12551" width="12.42578125" style="70" bestFit="1" customWidth="1"/>
    <col min="12552" max="12552" width="17.28515625" style="70" customWidth="1"/>
    <col min="12553" max="12553" width="14.28515625" style="70" customWidth="1"/>
    <col min="12554" max="12801" width="45.7109375" style="70"/>
    <col min="12802" max="12802" width="45.28515625" style="70" bestFit="1" customWidth="1"/>
    <col min="12803" max="12803" width="12.5703125" style="70" customWidth="1"/>
    <col min="12804" max="12804" width="13.5703125" style="70" customWidth="1"/>
    <col min="12805" max="12805" width="15" style="70" customWidth="1"/>
    <col min="12806" max="12806" width="17.42578125" style="70" customWidth="1"/>
    <col min="12807" max="12807" width="12.42578125" style="70" bestFit="1" customWidth="1"/>
    <col min="12808" max="12808" width="17.28515625" style="70" customWidth="1"/>
    <col min="12809" max="12809" width="14.28515625" style="70" customWidth="1"/>
    <col min="12810" max="13057" width="45.7109375" style="70"/>
    <col min="13058" max="13058" width="45.28515625" style="70" bestFit="1" customWidth="1"/>
    <col min="13059" max="13059" width="12.5703125" style="70" customWidth="1"/>
    <col min="13060" max="13060" width="13.5703125" style="70" customWidth="1"/>
    <col min="13061" max="13061" width="15" style="70" customWidth="1"/>
    <col min="13062" max="13062" width="17.42578125" style="70" customWidth="1"/>
    <col min="13063" max="13063" width="12.42578125" style="70" bestFit="1" customWidth="1"/>
    <col min="13064" max="13064" width="17.28515625" style="70" customWidth="1"/>
    <col min="13065" max="13065" width="14.28515625" style="70" customWidth="1"/>
    <col min="13066" max="13313" width="45.7109375" style="70"/>
    <col min="13314" max="13314" width="45.28515625" style="70" bestFit="1" customWidth="1"/>
    <col min="13315" max="13315" width="12.5703125" style="70" customWidth="1"/>
    <col min="13316" max="13316" width="13.5703125" style="70" customWidth="1"/>
    <col min="13317" max="13317" width="15" style="70" customWidth="1"/>
    <col min="13318" max="13318" width="17.42578125" style="70" customWidth="1"/>
    <col min="13319" max="13319" width="12.42578125" style="70" bestFit="1" customWidth="1"/>
    <col min="13320" max="13320" width="17.28515625" style="70" customWidth="1"/>
    <col min="13321" max="13321" width="14.28515625" style="70" customWidth="1"/>
    <col min="13322" max="13569" width="45.7109375" style="70"/>
    <col min="13570" max="13570" width="45.28515625" style="70" bestFit="1" customWidth="1"/>
    <col min="13571" max="13571" width="12.5703125" style="70" customWidth="1"/>
    <col min="13572" max="13572" width="13.5703125" style="70" customWidth="1"/>
    <col min="13573" max="13573" width="15" style="70" customWidth="1"/>
    <col min="13574" max="13574" width="17.42578125" style="70" customWidth="1"/>
    <col min="13575" max="13575" width="12.42578125" style="70" bestFit="1" customWidth="1"/>
    <col min="13576" max="13576" width="17.28515625" style="70" customWidth="1"/>
    <col min="13577" max="13577" width="14.28515625" style="70" customWidth="1"/>
    <col min="13578" max="13825" width="45.7109375" style="70"/>
    <col min="13826" max="13826" width="45.28515625" style="70" bestFit="1" customWidth="1"/>
    <col min="13827" max="13827" width="12.5703125" style="70" customWidth="1"/>
    <col min="13828" max="13828" width="13.5703125" style="70" customWidth="1"/>
    <col min="13829" max="13829" width="15" style="70" customWidth="1"/>
    <col min="13830" max="13830" width="17.42578125" style="70" customWidth="1"/>
    <col min="13831" max="13831" width="12.42578125" style="70" bestFit="1" customWidth="1"/>
    <col min="13832" max="13832" width="17.28515625" style="70" customWidth="1"/>
    <col min="13833" max="13833" width="14.28515625" style="70" customWidth="1"/>
    <col min="13834" max="14081" width="45.7109375" style="70"/>
    <col min="14082" max="14082" width="45.28515625" style="70" bestFit="1" customWidth="1"/>
    <col min="14083" max="14083" width="12.5703125" style="70" customWidth="1"/>
    <col min="14084" max="14084" width="13.5703125" style="70" customWidth="1"/>
    <col min="14085" max="14085" width="15" style="70" customWidth="1"/>
    <col min="14086" max="14086" width="17.42578125" style="70" customWidth="1"/>
    <col min="14087" max="14087" width="12.42578125" style="70" bestFit="1" customWidth="1"/>
    <col min="14088" max="14088" width="17.28515625" style="70" customWidth="1"/>
    <col min="14089" max="14089" width="14.28515625" style="70" customWidth="1"/>
    <col min="14090" max="14337" width="45.7109375" style="70"/>
    <col min="14338" max="14338" width="45.28515625" style="70" bestFit="1" customWidth="1"/>
    <col min="14339" max="14339" width="12.5703125" style="70" customWidth="1"/>
    <col min="14340" max="14340" width="13.5703125" style="70" customWidth="1"/>
    <col min="14341" max="14341" width="15" style="70" customWidth="1"/>
    <col min="14342" max="14342" width="17.42578125" style="70" customWidth="1"/>
    <col min="14343" max="14343" width="12.42578125" style="70" bestFit="1" customWidth="1"/>
    <col min="14344" max="14344" width="17.28515625" style="70" customWidth="1"/>
    <col min="14345" max="14345" width="14.28515625" style="70" customWidth="1"/>
    <col min="14346" max="14593" width="45.7109375" style="70"/>
    <col min="14594" max="14594" width="45.28515625" style="70" bestFit="1" customWidth="1"/>
    <col min="14595" max="14595" width="12.5703125" style="70" customWidth="1"/>
    <col min="14596" max="14596" width="13.5703125" style="70" customWidth="1"/>
    <col min="14597" max="14597" width="15" style="70" customWidth="1"/>
    <col min="14598" max="14598" width="17.42578125" style="70" customWidth="1"/>
    <col min="14599" max="14599" width="12.42578125" style="70" bestFit="1" customWidth="1"/>
    <col min="14600" max="14600" width="17.28515625" style="70" customWidth="1"/>
    <col min="14601" max="14601" width="14.28515625" style="70" customWidth="1"/>
    <col min="14602" max="14849" width="45.7109375" style="70"/>
    <col min="14850" max="14850" width="45.28515625" style="70" bestFit="1" customWidth="1"/>
    <col min="14851" max="14851" width="12.5703125" style="70" customWidth="1"/>
    <col min="14852" max="14852" width="13.5703125" style="70" customWidth="1"/>
    <col min="14853" max="14853" width="15" style="70" customWidth="1"/>
    <col min="14854" max="14854" width="17.42578125" style="70" customWidth="1"/>
    <col min="14855" max="14855" width="12.42578125" style="70" bestFit="1" customWidth="1"/>
    <col min="14856" max="14856" width="17.28515625" style="70" customWidth="1"/>
    <col min="14857" max="14857" width="14.28515625" style="70" customWidth="1"/>
    <col min="14858" max="15105" width="45.7109375" style="70"/>
    <col min="15106" max="15106" width="45.28515625" style="70" bestFit="1" customWidth="1"/>
    <col min="15107" max="15107" width="12.5703125" style="70" customWidth="1"/>
    <col min="15108" max="15108" width="13.5703125" style="70" customWidth="1"/>
    <col min="15109" max="15109" width="15" style="70" customWidth="1"/>
    <col min="15110" max="15110" width="17.42578125" style="70" customWidth="1"/>
    <col min="15111" max="15111" width="12.42578125" style="70" bestFit="1" customWidth="1"/>
    <col min="15112" max="15112" width="17.28515625" style="70" customWidth="1"/>
    <col min="15113" max="15113" width="14.28515625" style="70" customWidth="1"/>
    <col min="15114" max="15361" width="45.7109375" style="70"/>
    <col min="15362" max="15362" width="45.28515625" style="70" bestFit="1" customWidth="1"/>
    <col min="15363" max="15363" width="12.5703125" style="70" customWidth="1"/>
    <col min="15364" max="15364" width="13.5703125" style="70" customWidth="1"/>
    <col min="15365" max="15365" width="15" style="70" customWidth="1"/>
    <col min="15366" max="15366" width="17.42578125" style="70" customWidth="1"/>
    <col min="15367" max="15367" width="12.42578125" style="70" bestFit="1" customWidth="1"/>
    <col min="15368" max="15368" width="17.28515625" style="70" customWidth="1"/>
    <col min="15369" max="15369" width="14.28515625" style="70" customWidth="1"/>
    <col min="15370" max="15617" width="45.7109375" style="70"/>
    <col min="15618" max="15618" width="45.28515625" style="70" bestFit="1" customWidth="1"/>
    <col min="15619" max="15619" width="12.5703125" style="70" customWidth="1"/>
    <col min="15620" max="15620" width="13.5703125" style="70" customWidth="1"/>
    <col min="15621" max="15621" width="15" style="70" customWidth="1"/>
    <col min="15622" max="15622" width="17.42578125" style="70" customWidth="1"/>
    <col min="15623" max="15623" width="12.42578125" style="70" bestFit="1" customWidth="1"/>
    <col min="15624" max="15624" width="17.28515625" style="70" customWidth="1"/>
    <col min="15625" max="15625" width="14.28515625" style="70" customWidth="1"/>
    <col min="15626" max="15873" width="45.7109375" style="70"/>
    <col min="15874" max="15874" width="45.28515625" style="70" bestFit="1" customWidth="1"/>
    <col min="15875" max="15875" width="12.5703125" style="70" customWidth="1"/>
    <col min="15876" max="15876" width="13.5703125" style="70" customWidth="1"/>
    <col min="15877" max="15877" width="15" style="70" customWidth="1"/>
    <col min="15878" max="15878" width="17.42578125" style="70" customWidth="1"/>
    <col min="15879" max="15879" width="12.42578125" style="70" bestFit="1" customWidth="1"/>
    <col min="15880" max="15880" width="17.28515625" style="70" customWidth="1"/>
    <col min="15881" max="15881" width="14.28515625" style="70" customWidth="1"/>
    <col min="15882" max="16129" width="45.7109375" style="70"/>
    <col min="16130" max="16130" width="45.28515625" style="70" bestFit="1" customWidth="1"/>
    <col min="16131" max="16131" width="12.5703125" style="70" customWidth="1"/>
    <col min="16132" max="16132" width="13.5703125" style="70" customWidth="1"/>
    <col min="16133" max="16133" width="15" style="70" customWidth="1"/>
    <col min="16134" max="16134" width="17.42578125" style="70" customWidth="1"/>
    <col min="16135" max="16135" width="12.42578125" style="70" bestFit="1" customWidth="1"/>
    <col min="16136" max="16136" width="17.28515625" style="70" customWidth="1"/>
    <col min="16137" max="16137" width="14.28515625" style="70" customWidth="1"/>
    <col min="16138" max="16384" width="45.7109375" style="70"/>
  </cols>
  <sheetData>
    <row r="1" spans="2:10" ht="13.5" thickBot="1" x14ac:dyDescent="0.25"/>
    <row r="2" spans="2:10" ht="13.5" thickBot="1" x14ac:dyDescent="0.25">
      <c r="B2" s="503" t="s">
        <v>6</v>
      </c>
      <c r="C2" s="504"/>
      <c r="D2" s="504"/>
      <c r="E2" s="504"/>
      <c r="F2" s="504"/>
      <c r="G2" s="504"/>
      <c r="H2" s="504"/>
      <c r="I2" s="505"/>
      <c r="J2" s="108"/>
    </row>
    <row r="3" spans="2:10" ht="13.5" thickBot="1" x14ac:dyDescent="0.25">
      <c r="B3" s="506" t="s">
        <v>7</v>
      </c>
      <c r="C3" s="507"/>
      <c r="D3" s="507"/>
      <c r="E3" s="507"/>
      <c r="F3" s="507"/>
      <c r="G3" s="507"/>
      <c r="H3" s="507"/>
      <c r="I3" s="508"/>
    </row>
    <row r="4" spans="2:10" ht="13.5" customHeight="1" thickBot="1" x14ac:dyDescent="0.25">
      <c r="B4" s="509" t="s">
        <v>8</v>
      </c>
      <c r="C4" s="510"/>
      <c r="D4" s="510"/>
      <c r="E4" s="510"/>
      <c r="F4" s="510"/>
      <c r="G4" s="510"/>
      <c r="H4" s="510"/>
      <c r="I4" s="511"/>
    </row>
    <row r="5" spans="2:10" s="110" customFormat="1" x14ac:dyDescent="0.2">
      <c r="B5" s="368"/>
      <c r="C5" s="512" t="s">
        <v>9</v>
      </c>
      <c r="D5" s="512"/>
      <c r="E5" s="512" t="s">
        <v>9</v>
      </c>
      <c r="F5" s="512"/>
      <c r="G5" s="512" t="s">
        <v>10</v>
      </c>
      <c r="H5" s="512"/>
      <c r="I5" s="368" t="s">
        <v>693</v>
      </c>
      <c r="J5" s="108"/>
    </row>
    <row r="6" spans="2:10" s="110" customFormat="1" ht="12.75" customHeight="1" x14ac:dyDescent="0.2">
      <c r="B6" s="369" t="s">
        <v>11</v>
      </c>
      <c r="C6" s="519" t="s">
        <v>12</v>
      </c>
      <c r="D6" s="519"/>
      <c r="E6" s="519" t="s">
        <v>13</v>
      </c>
      <c r="F6" s="519"/>
      <c r="G6" s="519" t="s">
        <v>14</v>
      </c>
      <c r="H6" s="519"/>
      <c r="I6" s="369"/>
      <c r="J6" s="108"/>
    </row>
    <row r="7" spans="2:10" s="110" customFormat="1" ht="13.5" thickBot="1" x14ac:dyDescent="0.25">
      <c r="B7" s="372"/>
      <c r="C7" s="520"/>
      <c r="D7" s="520"/>
      <c r="E7" s="520" t="s">
        <v>15</v>
      </c>
      <c r="F7" s="520"/>
      <c r="G7" s="520" t="s">
        <v>16</v>
      </c>
      <c r="H7" s="520"/>
      <c r="I7" s="370" t="s">
        <v>694</v>
      </c>
      <c r="J7" s="108"/>
    </row>
    <row r="8" spans="2:10" ht="28.35" customHeight="1" thickBot="1" x14ac:dyDescent="0.25">
      <c r="B8" s="373" t="s">
        <v>10</v>
      </c>
      <c r="C8" s="517">
        <f>C9+C43</f>
        <v>80000</v>
      </c>
      <c r="D8" s="517"/>
      <c r="E8" s="517">
        <f>E9+E43</f>
        <v>80000</v>
      </c>
      <c r="F8" s="517"/>
      <c r="G8" s="517">
        <f>G9+G43</f>
        <v>71500</v>
      </c>
      <c r="H8" s="517"/>
      <c r="I8" s="374">
        <f>G8-E8</f>
        <v>-8500</v>
      </c>
    </row>
    <row r="9" spans="2:10" ht="28.35" customHeight="1" thickTop="1" thickBot="1" x14ac:dyDescent="0.25">
      <c r="B9" s="396" t="s">
        <v>17</v>
      </c>
      <c r="C9" s="518">
        <f>C10+C14+C17+C22+C26+C30+C31+C38</f>
        <v>55000</v>
      </c>
      <c r="D9" s="518"/>
      <c r="E9" s="518">
        <f>E10+E14+E17+E22+E26+E30+E31+E38</f>
        <v>55000</v>
      </c>
      <c r="F9" s="518"/>
      <c r="G9" s="518">
        <f>G10+G14+G17+G22+G26+G30+G31+G38</f>
        <v>42000</v>
      </c>
      <c r="H9" s="518"/>
      <c r="I9" s="414">
        <f t="shared" ref="I9:I64" si="0">G9-E9</f>
        <v>-13000</v>
      </c>
    </row>
    <row r="10" spans="2:10" ht="28.35" customHeight="1" thickTop="1" thickBot="1" x14ac:dyDescent="0.25">
      <c r="B10" s="396" t="s">
        <v>18</v>
      </c>
      <c r="C10" s="518">
        <v>55000</v>
      </c>
      <c r="D10" s="518"/>
      <c r="E10" s="518">
        <f>E11+E12+E13</f>
        <v>55000</v>
      </c>
      <c r="F10" s="518"/>
      <c r="G10" s="518">
        <f>G11+G12+G13</f>
        <v>40000</v>
      </c>
      <c r="H10" s="518"/>
      <c r="I10" s="414">
        <f t="shared" si="0"/>
        <v>-15000</v>
      </c>
    </row>
    <row r="11" spans="2:10" ht="28.35" customHeight="1" thickTop="1" thickBot="1" x14ac:dyDescent="0.25">
      <c r="B11" s="400" t="s">
        <v>19</v>
      </c>
      <c r="C11" s="518">
        <v>35000</v>
      </c>
      <c r="D11" s="518"/>
      <c r="E11" s="518">
        <v>55000</v>
      </c>
      <c r="F11" s="518"/>
      <c r="G11" s="518">
        <v>40000</v>
      </c>
      <c r="H11" s="518"/>
      <c r="I11" s="414">
        <f t="shared" si="0"/>
        <v>-15000</v>
      </c>
    </row>
    <row r="12" spans="2:10" ht="13.5" thickTop="1" x14ac:dyDescent="0.2">
      <c r="B12" s="375" t="s">
        <v>20</v>
      </c>
      <c r="C12" s="521"/>
      <c r="D12" s="521"/>
      <c r="E12" s="521"/>
      <c r="F12" s="521"/>
      <c r="G12" s="521"/>
      <c r="H12" s="521"/>
      <c r="I12" s="374">
        <f t="shared" si="0"/>
        <v>0</v>
      </c>
    </row>
    <row r="13" spans="2:10" x14ac:dyDescent="0.2">
      <c r="B13" s="375" t="s">
        <v>21</v>
      </c>
      <c r="C13" s="521"/>
      <c r="D13" s="521"/>
      <c r="E13" s="521"/>
      <c r="F13" s="521"/>
      <c r="G13" s="521"/>
      <c r="H13" s="521"/>
      <c r="I13" s="374">
        <f t="shared" si="0"/>
        <v>0</v>
      </c>
    </row>
    <row r="14" spans="2:10" x14ac:dyDescent="0.2">
      <c r="B14" s="373" t="s">
        <v>22</v>
      </c>
      <c r="C14" s="522">
        <f>C15+C16</f>
        <v>0</v>
      </c>
      <c r="D14" s="523"/>
      <c r="E14" s="522">
        <f>E15+E16</f>
        <v>0</v>
      </c>
      <c r="F14" s="523"/>
      <c r="G14" s="522">
        <f>G15+G16</f>
        <v>0</v>
      </c>
      <c r="H14" s="523"/>
      <c r="I14" s="374">
        <f t="shared" si="0"/>
        <v>0</v>
      </c>
    </row>
    <row r="15" spans="2:10" x14ac:dyDescent="0.2">
      <c r="B15" s="375" t="s">
        <v>23</v>
      </c>
      <c r="C15" s="513"/>
      <c r="D15" s="526"/>
      <c r="E15" s="513"/>
      <c r="F15" s="526"/>
      <c r="G15" s="521"/>
      <c r="H15" s="525"/>
      <c r="I15" s="374">
        <f t="shared" si="0"/>
        <v>0</v>
      </c>
    </row>
    <row r="16" spans="2:10" ht="13.5" thickBot="1" x14ac:dyDescent="0.25">
      <c r="B16" s="375" t="s">
        <v>24</v>
      </c>
      <c r="C16" s="513"/>
      <c r="D16" s="526"/>
      <c r="E16" s="513"/>
      <c r="F16" s="526"/>
      <c r="G16" s="521"/>
      <c r="H16" s="525"/>
      <c r="I16" s="374">
        <f t="shared" si="0"/>
        <v>0</v>
      </c>
    </row>
    <row r="17" spans="2:9" ht="28.35" customHeight="1" thickTop="1" thickBot="1" x14ac:dyDescent="0.25">
      <c r="B17" s="373" t="s">
        <v>25</v>
      </c>
      <c r="C17" s="524">
        <f>C18+C19+C20+C21</f>
        <v>0</v>
      </c>
      <c r="D17" s="524"/>
      <c r="E17" s="522">
        <f>E18+E19+E20+E21</f>
        <v>0</v>
      </c>
      <c r="F17" s="527"/>
      <c r="G17" s="518">
        <f>G18+G19+G20+G21</f>
        <v>350</v>
      </c>
      <c r="H17" s="518"/>
      <c r="I17" s="414">
        <f t="shared" si="0"/>
        <v>350</v>
      </c>
    </row>
    <row r="18" spans="2:9" ht="28.35" customHeight="1" thickTop="1" thickBot="1" x14ac:dyDescent="0.25">
      <c r="B18" s="375" t="s">
        <v>26</v>
      </c>
      <c r="C18" s="524"/>
      <c r="D18" s="524"/>
      <c r="E18" s="521"/>
      <c r="F18" s="513"/>
      <c r="G18" s="518">
        <f>'detalhamento_contas balancete'!I26</f>
        <v>350</v>
      </c>
      <c r="H18" s="518"/>
      <c r="I18" s="414">
        <f t="shared" si="0"/>
        <v>350</v>
      </c>
    </row>
    <row r="19" spans="2:9" ht="13.5" thickTop="1" x14ac:dyDescent="0.2">
      <c r="B19" s="375" t="s">
        <v>27</v>
      </c>
      <c r="C19" s="524"/>
      <c r="D19" s="524"/>
      <c r="E19" s="521"/>
      <c r="F19" s="521"/>
      <c r="G19" s="521"/>
      <c r="H19" s="521"/>
      <c r="I19" s="374">
        <f t="shared" si="0"/>
        <v>0</v>
      </c>
    </row>
    <row r="20" spans="2:9" x14ac:dyDescent="0.2">
      <c r="B20" s="375" t="s">
        <v>28</v>
      </c>
      <c r="C20" s="524"/>
      <c r="D20" s="524"/>
      <c r="E20" s="521"/>
      <c r="F20" s="521"/>
      <c r="G20" s="521"/>
      <c r="H20" s="521"/>
      <c r="I20" s="374">
        <f t="shared" si="0"/>
        <v>0</v>
      </c>
    </row>
    <row r="21" spans="2:9" x14ac:dyDescent="0.2">
      <c r="B21" s="375" t="s">
        <v>29</v>
      </c>
      <c r="C21" s="524"/>
      <c r="D21" s="524"/>
      <c r="E21" s="521"/>
      <c r="F21" s="521"/>
      <c r="G21" s="521"/>
      <c r="H21" s="521"/>
      <c r="I21" s="374">
        <f t="shared" si="0"/>
        <v>0</v>
      </c>
    </row>
    <row r="22" spans="2:9" x14ac:dyDescent="0.2">
      <c r="B22" s="373" t="s">
        <v>30</v>
      </c>
      <c r="C22" s="524">
        <f>C23+C24+C25</f>
        <v>0</v>
      </c>
      <c r="D22" s="524"/>
      <c r="E22" s="524">
        <f>E23+E24+E25</f>
        <v>0</v>
      </c>
      <c r="F22" s="524"/>
      <c r="G22" s="524">
        <f>G23+G24+G25</f>
        <v>0</v>
      </c>
      <c r="H22" s="524"/>
      <c r="I22" s="374">
        <f t="shared" si="0"/>
        <v>0</v>
      </c>
    </row>
    <row r="23" spans="2:9" x14ac:dyDescent="0.2">
      <c r="B23" s="375" t="s">
        <v>31</v>
      </c>
      <c r="C23" s="521"/>
      <c r="D23" s="521"/>
      <c r="E23" s="521"/>
      <c r="F23" s="521"/>
      <c r="G23" s="521"/>
      <c r="H23" s="521"/>
      <c r="I23" s="374">
        <f t="shared" si="0"/>
        <v>0</v>
      </c>
    </row>
    <row r="24" spans="2:9" x14ac:dyDescent="0.2">
      <c r="B24" s="375" t="s">
        <v>32</v>
      </c>
      <c r="C24" s="521"/>
      <c r="D24" s="521"/>
      <c r="E24" s="521"/>
      <c r="F24" s="521"/>
      <c r="G24" s="521"/>
      <c r="H24" s="521"/>
      <c r="I24" s="374">
        <f t="shared" si="0"/>
        <v>0</v>
      </c>
    </row>
    <row r="25" spans="2:9" x14ac:dyDescent="0.2">
      <c r="B25" s="375" t="s">
        <v>33</v>
      </c>
      <c r="C25" s="521"/>
      <c r="D25" s="521"/>
      <c r="E25" s="521"/>
      <c r="F25" s="521"/>
      <c r="G25" s="521"/>
      <c r="H25" s="521"/>
      <c r="I25" s="374">
        <f t="shared" si="0"/>
        <v>0</v>
      </c>
    </row>
    <row r="26" spans="2:9" x14ac:dyDescent="0.2">
      <c r="B26" s="373" t="s">
        <v>34</v>
      </c>
      <c r="C26" s="524">
        <f>C27+C28+C29</f>
        <v>0</v>
      </c>
      <c r="D26" s="524"/>
      <c r="E26" s="524">
        <f>E27+E28+E29</f>
        <v>0</v>
      </c>
      <c r="F26" s="524"/>
      <c r="G26" s="524">
        <f>G27+G28+G29</f>
        <v>400</v>
      </c>
      <c r="H26" s="524"/>
      <c r="I26" s="374">
        <f t="shared" si="0"/>
        <v>400</v>
      </c>
    </row>
    <row r="27" spans="2:9" x14ac:dyDescent="0.2">
      <c r="B27" s="375" t="s">
        <v>448</v>
      </c>
      <c r="C27" s="521"/>
      <c r="D27" s="521"/>
      <c r="E27" s="521"/>
      <c r="F27" s="521"/>
      <c r="G27" s="521">
        <f>'detalhamento_contas balancete'!I27</f>
        <v>400</v>
      </c>
      <c r="H27" s="521"/>
      <c r="I27" s="374">
        <f t="shared" si="0"/>
        <v>400</v>
      </c>
    </row>
    <row r="28" spans="2:9" x14ac:dyDescent="0.2">
      <c r="B28" s="375" t="s">
        <v>35</v>
      </c>
      <c r="C28" s="521"/>
      <c r="D28" s="521"/>
      <c r="E28" s="521"/>
      <c r="F28" s="521"/>
      <c r="G28" s="521"/>
      <c r="H28" s="521"/>
      <c r="I28" s="374">
        <f t="shared" si="0"/>
        <v>0</v>
      </c>
    </row>
    <row r="29" spans="2:9" x14ac:dyDescent="0.2">
      <c r="B29" s="375" t="s">
        <v>36</v>
      </c>
      <c r="C29" s="521"/>
      <c r="D29" s="521"/>
      <c r="E29" s="521"/>
      <c r="F29" s="521"/>
      <c r="G29" s="521"/>
      <c r="H29" s="521"/>
      <c r="I29" s="374">
        <f t="shared" si="0"/>
        <v>0</v>
      </c>
    </row>
    <row r="30" spans="2:9" x14ac:dyDescent="0.2">
      <c r="B30" s="373" t="s">
        <v>37</v>
      </c>
      <c r="C30" s="521"/>
      <c r="D30" s="521"/>
      <c r="E30" s="521"/>
      <c r="F30" s="521"/>
      <c r="G30" s="521">
        <f>'detalhamento_contas balancete'!I28</f>
        <v>1250</v>
      </c>
      <c r="H30" s="521"/>
      <c r="I30" s="374">
        <f t="shared" si="0"/>
        <v>1250</v>
      </c>
    </row>
    <row r="31" spans="2:9" x14ac:dyDescent="0.2">
      <c r="B31" s="373" t="s">
        <v>38</v>
      </c>
      <c r="C31" s="524">
        <f>C32+C33+C34+C36+C35+C37</f>
        <v>0</v>
      </c>
      <c r="D31" s="524"/>
      <c r="E31" s="524">
        <f>E32+E33+E34+E36+E35+E37</f>
        <v>0</v>
      </c>
      <c r="F31" s="524"/>
      <c r="G31" s="524">
        <f>G32+G33+G34+G36+G35+G37</f>
        <v>0</v>
      </c>
      <c r="H31" s="524"/>
      <c r="I31" s="374">
        <f t="shared" si="0"/>
        <v>0</v>
      </c>
    </row>
    <row r="32" spans="2:9" x14ac:dyDescent="0.2">
      <c r="B32" s="376" t="s">
        <v>39</v>
      </c>
      <c r="C32" s="528"/>
      <c r="D32" s="528"/>
      <c r="E32" s="528"/>
      <c r="F32" s="528"/>
      <c r="G32" s="528"/>
      <c r="H32" s="528"/>
      <c r="I32" s="374">
        <f t="shared" si="0"/>
        <v>0</v>
      </c>
    </row>
    <row r="33" spans="2:9" x14ac:dyDescent="0.2">
      <c r="B33" s="375" t="s">
        <v>40</v>
      </c>
      <c r="C33" s="521"/>
      <c r="D33" s="521"/>
      <c r="E33" s="521"/>
      <c r="F33" s="521"/>
      <c r="G33" s="521"/>
      <c r="H33" s="521"/>
      <c r="I33" s="374">
        <f t="shared" si="0"/>
        <v>0</v>
      </c>
    </row>
    <row r="34" spans="2:9" x14ac:dyDescent="0.2">
      <c r="B34" s="375" t="s">
        <v>41</v>
      </c>
      <c r="C34" s="521"/>
      <c r="D34" s="521"/>
      <c r="E34" s="521"/>
      <c r="F34" s="521"/>
      <c r="G34" s="521"/>
      <c r="H34" s="521"/>
      <c r="I34" s="374">
        <f t="shared" si="0"/>
        <v>0</v>
      </c>
    </row>
    <row r="35" spans="2:9" x14ac:dyDescent="0.2">
      <c r="B35" s="375" t="s">
        <v>42</v>
      </c>
      <c r="C35" s="521"/>
      <c r="D35" s="521"/>
      <c r="E35" s="521"/>
      <c r="F35" s="521"/>
      <c r="G35" s="521"/>
      <c r="H35" s="521"/>
      <c r="I35" s="374">
        <f t="shared" si="0"/>
        <v>0</v>
      </c>
    </row>
    <row r="36" spans="2:9" x14ac:dyDescent="0.2">
      <c r="B36" s="375" t="s">
        <v>43</v>
      </c>
      <c r="C36" s="521"/>
      <c r="D36" s="521"/>
      <c r="E36" s="521"/>
      <c r="F36" s="521"/>
      <c r="G36" s="521"/>
      <c r="H36" s="521"/>
      <c r="I36" s="374">
        <f t="shared" si="0"/>
        <v>0</v>
      </c>
    </row>
    <row r="37" spans="2:9" x14ac:dyDescent="0.2">
      <c r="B37" s="375" t="s">
        <v>44</v>
      </c>
      <c r="C37" s="521"/>
      <c r="D37" s="521"/>
      <c r="E37" s="521"/>
      <c r="F37" s="521"/>
      <c r="G37" s="521"/>
      <c r="H37" s="521"/>
      <c r="I37" s="374">
        <f t="shared" si="0"/>
        <v>0</v>
      </c>
    </row>
    <row r="38" spans="2:9" x14ac:dyDescent="0.2">
      <c r="B38" s="373" t="s">
        <v>45</v>
      </c>
      <c r="C38" s="524">
        <f>C39+C40+C41+C42</f>
        <v>0</v>
      </c>
      <c r="D38" s="524"/>
      <c r="E38" s="524">
        <f>E39+E40+E41+E42</f>
        <v>0</v>
      </c>
      <c r="F38" s="524"/>
      <c r="G38" s="524">
        <f>G39+G40+G41+G42</f>
        <v>0</v>
      </c>
      <c r="H38" s="524"/>
      <c r="I38" s="374">
        <f t="shared" si="0"/>
        <v>0</v>
      </c>
    </row>
    <row r="39" spans="2:9" x14ac:dyDescent="0.2">
      <c r="B39" s="375" t="s">
        <v>46</v>
      </c>
      <c r="C39" s="521"/>
      <c r="D39" s="521"/>
      <c r="E39" s="521"/>
      <c r="F39" s="521"/>
      <c r="G39" s="521"/>
      <c r="H39" s="521"/>
      <c r="I39" s="374">
        <f t="shared" si="0"/>
        <v>0</v>
      </c>
    </row>
    <row r="40" spans="2:9" x14ac:dyDescent="0.2">
      <c r="B40" s="375" t="s">
        <v>47</v>
      </c>
      <c r="C40" s="521"/>
      <c r="D40" s="521"/>
      <c r="E40" s="521"/>
      <c r="F40" s="521"/>
      <c r="G40" s="521"/>
      <c r="H40" s="521"/>
      <c r="I40" s="374">
        <f t="shared" si="0"/>
        <v>0</v>
      </c>
    </row>
    <row r="41" spans="2:9" x14ac:dyDescent="0.2">
      <c r="B41" s="375" t="s">
        <v>48</v>
      </c>
      <c r="C41" s="521"/>
      <c r="D41" s="521"/>
      <c r="E41" s="521"/>
      <c r="F41" s="521"/>
      <c r="G41" s="521"/>
      <c r="H41" s="521"/>
      <c r="I41" s="374">
        <f t="shared" si="0"/>
        <v>0</v>
      </c>
    </row>
    <row r="42" spans="2:9" x14ac:dyDescent="0.2">
      <c r="B42" s="375" t="s">
        <v>49</v>
      </c>
      <c r="C42" s="521"/>
      <c r="D42" s="521"/>
      <c r="E42" s="521"/>
      <c r="F42" s="521"/>
      <c r="G42" s="521"/>
      <c r="H42" s="521"/>
      <c r="I42" s="374">
        <f t="shared" si="0"/>
        <v>0</v>
      </c>
    </row>
    <row r="43" spans="2:9" ht="13.5" thickBot="1" x14ac:dyDescent="0.25">
      <c r="B43" s="373" t="s">
        <v>50</v>
      </c>
      <c r="C43" s="524">
        <f>C44+C47+C50+C51+C59</f>
        <v>25000</v>
      </c>
      <c r="D43" s="524"/>
      <c r="E43" s="524">
        <f>E44+E47+E50+E51+E59</f>
        <v>25000</v>
      </c>
      <c r="F43" s="524"/>
      <c r="G43" s="524">
        <f>G44+G47+G50+G51+G59</f>
        <v>29500</v>
      </c>
      <c r="H43" s="524"/>
      <c r="I43" s="374">
        <f t="shared" si="0"/>
        <v>4500</v>
      </c>
    </row>
    <row r="44" spans="2:9" ht="28.35" customHeight="1" thickTop="1" thickBot="1" x14ac:dyDescent="0.25">
      <c r="B44" s="396" t="s">
        <v>51</v>
      </c>
      <c r="C44" s="518">
        <f>C45+C46</f>
        <v>15500</v>
      </c>
      <c r="D44" s="518"/>
      <c r="E44" s="523">
        <f>E45+E46</f>
        <v>15500</v>
      </c>
      <c r="F44" s="522"/>
      <c r="G44" s="518">
        <f>G45+G46</f>
        <v>15500</v>
      </c>
      <c r="H44" s="518"/>
      <c r="I44" s="414">
        <f t="shared" si="0"/>
        <v>0</v>
      </c>
    </row>
    <row r="45" spans="2:9" ht="28.35" customHeight="1" thickTop="1" thickBot="1" x14ac:dyDescent="0.25">
      <c r="B45" s="400" t="s">
        <v>52</v>
      </c>
      <c r="C45" s="529"/>
      <c r="D45" s="529"/>
      <c r="E45" s="526"/>
      <c r="F45" s="513"/>
      <c r="G45" s="529"/>
      <c r="H45" s="529"/>
      <c r="I45" s="414">
        <f t="shared" si="0"/>
        <v>0</v>
      </c>
    </row>
    <row r="46" spans="2:9" ht="28.35" customHeight="1" thickTop="1" thickBot="1" x14ac:dyDescent="0.25">
      <c r="B46" s="400" t="s">
        <v>449</v>
      </c>
      <c r="C46" s="518">
        <v>15500</v>
      </c>
      <c r="D46" s="518"/>
      <c r="E46" s="526">
        <v>15500</v>
      </c>
      <c r="F46" s="513"/>
      <c r="G46" s="518">
        <v>15500</v>
      </c>
      <c r="H46" s="518"/>
      <c r="I46" s="414">
        <f t="shared" si="0"/>
        <v>0</v>
      </c>
    </row>
    <row r="47" spans="2:9" ht="28.35" customHeight="1" thickTop="1" thickBot="1" x14ac:dyDescent="0.25">
      <c r="B47" s="373" t="s">
        <v>53</v>
      </c>
      <c r="C47" s="524">
        <f>C48+C49</f>
        <v>9500</v>
      </c>
      <c r="D47" s="524"/>
      <c r="E47" s="524">
        <f>E48+E49</f>
        <v>9500</v>
      </c>
      <c r="F47" s="522"/>
      <c r="G47" s="518">
        <f>G48+G49</f>
        <v>14000</v>
      </c>
      <c r="H47" s="518"/>
      <c r="I47" s="414">
        <f t="shared" si="0"/>
        <v>4500</v>
      </c>
    </row>
    <row r="48" spans="2:9" ht="28.35" customHeight="1" thickTop="1" thickBot="1" x14ac:dyDescent="0.25">
      <c r="B48" s="375" t="s">
        <v>54</v>
      </c>
      <c r="C48" s="521">
        <v>9500</v>
      </c>
      <c r="D48" s="521"/>
      <c r="E48" s="521">
        <v>9500</v>
      </c>
      <c r="F48" s="513"/>
      <c r="G48" s="518">
        <v>14000</v>
      </c>
      <c r="H48" s="518"/>
      <c r="I48" s="414">
        <f t="shared" si="0"/>
        <v>4500</v>
      </c>
    </row>
    <row r="49" spans="2:9" ht="13.5" thickTop="1" x14ac:dyDescent="0.2">
      <c r="B49" s="375" t="s">
        <v>55</v>
      </c>
      <c r="C49" s="521"/>
      <c r="D49" s="521"/>
      <c r="E49" s="521"/>
      <c r="F49" s="521"/>
      <c r="G49" s="521"/>
      <c r="H49" s="521"/>
      <c r="I49" s="374">
        <f t="shared" si="0"/>
        <v>0</v>
      </c>
    </row>
    <row r="50" spans="2:9" x14ac:dyDescent="0.2">
      <c r="B50" s="373" t="s">
        <v>56</v>
      </c>
      <c r="C50" s="521"/>
      <c r="D50" s="521"/>
      <c r="E50" s="521"/>
      <c r="F50" s="521"/>
      <c r="G50" s="521"/>
      <c r="H50" s="521"/>
      <c r="I50" s="374">
        <f t="shared" si="0"/>
        <v>0</v>
      </c>
    </row>
    <row r="51" spans="2:9" x14ac:dyDescent="0.2">
      <c r="B51" s="373" t="s">
        <v>57</v>
      </c>
      <c r="C51" s="521">
        <f>C52+C53+C54+C55+C56+C57+C58</f>
        <v>0</v>
      </c>
      <c r="D51" s="521"/>
      <c r="E51" s="521">
        <f>E52+E53+E54+E55+E56+E57+E58</f>
        <v>0</v>
      </c>
      <c r="F51" s="521"/>
      <c r="G51" s="521">
        <f>G52+G53+G54+G55+G56+G57+G58</f>
        <v>0</v>
      </c>
      <c r="H51" s="521"/>
      <c r="I51" s="374">
        <f t="shared" si="0"/>
        <v>0</v>
      </c>
    </row>
    <row r="52" spans="2:9" x14ac:dyDescent="0.2">
      <c r="B52" s="375" t="s">
        <v>39</v>
      </c>
      <c r="C52" s="521"/>
      <c r="D52" s="521"/>
      <c r="E52" s="521"/>
      <c r="F52" s="521"/>
      <c r="G52" s="521"/>
      <c r="H52" s="521"/>
      <c r="I52" s="374">
        <f t="shared" si="0"/>
        <v>0</v>
      </c>
    </row>
    <row r="53" spans="2:9" x14ac:dyDescent="0.2">
      <c r="B53" s="375" t="s">
        <v>40</v>
      </c>
      <c r="C53" s="521"/>
      <c r="D53" s="521"/>
      <c r="E53" s="521"/>
      <c r="F53" s="521"/>
      <c r="G53" s="521"/>
      <c r="H53" s="521"/>
      <c r="I53" s="374">
        <f t="shared" si="0"/>
        <v>0</v>
      </c>
    </row>
    <row r="54" spans="2:9" x14ac:dyDescent="0.2">
      <c r="B54" s="375" t="s">
        <v>41</v>
      </c>
      <c r="C54" s="521"/>
      <c r="D54" s="521"/>
      <c r="E54" s="521"/>
      <c r="F54" s="521"/>
      <c r="G54" s="521"/>
      <c r="H54" s="521"/>
      <c r="I54" s="374">
        <f t="shared" si="0"/>
        <v>0</v>
      </c>
    </row>
    <row r="55" spans="2:9" x14ac:dyDescent="0.2">
      <c r="B55" s="375" t="s">
        <v>42</v>
      </c>
      <c r="C55" s="521"/>
      <c r="D55" s="521"/>
      <c r="E55" s="521"/>
      <c r="F55" s="521"/>
      <c r="G55" s="521"/>
      <c r="H55" s="521"/>
      <c r="I55" s="374">
        <f t="shared" si="0"/>
        <v>0</v>
      </c>
    </row>
    <row r="56" spans="2:9" x14ac:dyDescent="0.2">
      <c r="B56" s="375" t="s">
        <v>58</v>
      </c>
      <c r="C56" s="521"/>
      <c r="D56" s="521"/>
      <c r="E56" s="521"/>
      <c r="F56" s="521"/>
      <c r="G56" s="521"/>
      <c r="H56" s="521"/>
      <c r="I56" s="374">
        <f t="shared" si="0"/>
        <v>0</v>
      </c>
    </row>
    <row r="57" spans="2:9" x14ac:dyDescent="0.2">
      <c r="B57" s="375" t="s">
        <v>43</v>
      </c>
      <c r="C57" s="521"/>
      <c r="D57" s="521"/>
      <c r="E57" s="521"/>
      <c r="F57" s="521"/>
      <c r="G57" s="521"/>
      <c r="H57" s="521"/>
      <c r="I57" s="374">
        <f t="shared" si="0"/>
        <v>0</v>
      </c>
    </row>
    <row r="58" spans="2:9" x14ac:dyDescent="0.2">
      <c r="B58" s="375" t="s">
        <v>44</v>
      </c>
      <c r="C58" s="521"/>
      <c r="D58" s="521"/>
      <c r="E58" s="521"/>
      <c r="F58" s="521"/>
      <c r="G58" s="521"/>
      <c r="H58" s="521"/>
      <c r="I58" s="374">
        <f t="shared" si="0"/>
        <v>0</v>
      </c>
    </row>
    <row r="59" spans="2:9" x14ac:dyDescent="0.2">
      <c r="B59" s="373" t="s">
        <v>59</v>
      </c>
      <c r="C59" s="521">
        <f>C60+C61+C62+C63</f>
        <v>0</v>
      </c>
      <c r="D59" s="521"/>
      <c r="E59" s="521">
        <f>E60+E61+E62+E63</f>
        <v>0</v>
      </c>
      <c r="F59" s="521"/>
      <c r="G59" s="521">
        <f>G60+G61+G62+G63</f>
        <v>0</v>
      </c>
      <c r="H59" s="521"/>
      <c r="I59" s="374">
        <f t="shared" si="0"/>
        <v>0</v>
      </c>
    </row>
    <row r="60" spans="2:9" x14ac:dyDescent="0.2">
      <c r="B60" s="375" t="s">
        <v>60</v>
      </c>
      <c r="C60" s="521"/>
      <c r="D60" s="521"/>
      <c r="E60" s="521"/>
      <c r="F60" s="521"/>
      <c r="G60" s="521"/>
      <c r="H60" s="521"/>
      <c r="I60" s="374">
        <f t="shared" si="0"/>
        <v>0</v>
      </c>
    </row>
    <row r="61" spans="2:9" x14ac:dyDescent="0.2">
      <c r="B61" s="376" t="s">
        <v>61</v>
      </c>
      <c r="C61" s="528"/>
      <c r="D61" s="528"/>
      <c r="E61" s="528"/>
      <c r="F61" s="528"/>
      <c r="G61" s="528"/>
      <c r="H61" s="528"/>
      <c r="I61" s="374">
        <f t="shared" si="0"/>
        <v>0</v>
      </c>
    </row>
    <row r="62" spans="2:9" x14ac:dyDescent="0.2">
      <c r="B62" s="375" t="s">
        <v>62</v>
      </c>
      <c r="C62" s="521"/>
      <c r="D62" s="521"/>
      <c r="E62" s="521"/>
      <c r="F62" s="521"/>
      <c r="G62" s="521"/>
      <c r="H62" s="521"/>
      <c r="I62" s="374">
        <f t="shared" si="0"/>
        <v>0</v>
      </c>
    </row>
    <row r="63" spans="2:9" ht="13.5" thickBot="1" x14ac:dyDescent="0.25">
      <c r="B63" s="375" t="s">
        <v>63</v>
      </c>
      <c r="C63" s="521"/>
      <c r="D63" s="521"/>
      <c r="E63" s="521"/>
      <c r="F63" s="521"/>
      <c r="G63" s="521"/>
      <c r="H63" s="521"/>
      <c r="I63" s="374">
        <f t="shared" si="0"/>
        <v>0</v>
      </c>
    </row>
    <row r="64" spans="2:9" ht="13.5" thickBot="1" x14ac:dyDescent="0.25">
      <c r="B64" s="377" t="s">
        <v>91</v>
      </c>
      <c r="C64" s="530">
        <f>C8</f>
        <v>80000</v>
      </c>
      <c r="D64" s="530"/>
      <c r="E64" s="530">
        <f>E8</f>
        <v>80000</v>
      </c>
      <c r="F64" s="530"/>
      <c r="G64" s="530">
        <f>G8</f>
        <v>71500</v>
      </c>
      <c r="H64" s="530"/>
      <c r="I64" s="374">
        <f t="shared" si="0"/>
        <v>-8500</v>
      </c>
    </row>
    <row r="65" spans="2:9" x14ac:dyDescent="0.2">
      <c r="B65" s="373" t="s">
        <v>64</v>
      </c>
      <c r="C65" s="521"/>
      <c r="D65" s="521"/>
      <c r="E65" s="521"/>
      <c r="F65" s="521"/>
      <c r="G65" s="521"/>
      <c r="H65" s="521"/>
      <c r="I65" s="378">
        <f t="shared" ref="I65:I74" si="1">E65-G65</f>
        <v>0</v>
      </c>
    </row>
    <row r="66" spans="2:9" x14ac:dyDescent="0.2">
      <c r="B66" s="373" t="s">
        <v>92</v>
      </c>
      <c r="C66" s="521">
        <v>0</v>
      </c>
      <c r="D66" s="521"/>
      <c r="E66" s="521">
        <v>0</v>
      </c>
      <c r="F66" s="521"/>
      <c r="G66" s="521">
        <v>0</v>
      </c>
      <c r="H66" s="521"/>
      <c r="I66" s="378">
        <f t="shared" si="1"/>
        <v>0</v>
      </c>
    </row>
    <row r="67" spans="2:9" x14ac:dyDescent="0.2">
      <c r="B67" s="375" t="s">
        <v>65</v>
      </c>
      <c r="C67" s="521"/>
      <c r="D67" s="521"/>
      <c r="E67" s="521"/>
      <c r="F67" s="521"/>
      <c r="G67" s="513"/>
      <c r="H67" s="526"/>
      <c r="I67" s="378">
        <f t="shared" si="1"/>
        <v>0</v>
      </c>
    </row>
    <row r="68" spans="2:9" x14ac:dyDescent="0.2">
      <c r="B68" s="375" t="s">
        <v>66</v>
      </c>
      <c r="C68" s="521"/>
      <c r="D68" s="521"/>
      <c r="E68" s="521"/>
      <c r="F68" s="521"/>
      <c r="G68" s="521"/>
      <c r="H68" s="521"/>
      <c r="I68" s="378">
        <f t="shared" si="1"/>
        <v>0</v>
      </c>
    </row>
    <row r="69" spans="2:9" x14ac:dyDescent="0.2">
      <c r="B69" s="375" t="s">
        <v>67</v>
      </c>
      <c r="C69" s="521"/>
      <c r="D69" s="521"/>
      <c r="E69" s="521"/>
      <c r="F69" s="521"/>
      <c r="G69" s="521"/>
      <c r="H69" s="521"/>
      <c r="I69" s="378">
        <f t="shared" si="1"/>
        <v>0</v>
      </c>
    </row>
    <row r="70" spans="2:9" x14ac:dyDescent="0.2">
      <c r="B70" s="375" t="s">
        <v>68</v>
      </c>
      <c r="C70" s="521"/>
      <c r="D70" s="521"/>
      <c r="E70" s="521"/>
      <c r="F70" s="521"/>
      <c r="G70" s="521"/>
      <c r="H70" s="521"/>
      <c r="I70" s="378">
        <f t="shared" si="1"/>
        <v>0</v>
      </c>
    </row>
    <row r="71" spans="2:9" x14ac:dyDescent="0.2">
      <c r="B71" s="375" t="s">
        <v>66</v>
      </c>
      <c r="C71" s="521"/>
      <c r="D71" s="521"/>
      <c r="E71" s="521"/>
      <c r="F71" s="521"/>
      <c r="G71" s="521"/>
      <c r="H71" s="521"/>
      <c r="I71" s="378">
        <f t="shared" si="1"/>
        <v>0</v>
      </c>
    </row>
    <row r="72" spans="2:9" ht="13.5" thickBot="1" x14ac:dyDescent="0.25">
      <c r="B72" s="379" t="s">
        <v>67</v>
      </c>
      <c r="C72" s="528"/>
      <c r="D72" s="528"/>
      <c r="E72" s="528"/>
      <c r="F72" s="528"/>
      <c r="G72" s="528"/>
      <c r="H72" s="528"/>
      <c r="I72" s="378">
        <f t="shared" si="1"/>
        <v>0</v>
      </c>
    </row>
    <row r="73" spans="2:9" ht="13.5" thickBot="1" x14ac:dyDescent="0.25">
      <c r="B73" s="380" t="s">
        <v>93</v>
      </c>
      <c r="C73" s="544">
        <f>C64+C66</f>
        <v>80000</v>
      </c>
      <c r="D73" s="544"/>
      <c r="E73" s="544">
        <f>E64+E66</f>
        <v>80000</v>
      </c>
      <c r="F73" s="544"/>
      <c r="G73" s="544">
        <f>G64+G66</f>
        <v>71500</v>
      </c>
      <c r="H73" s="544"/>
      <c r="I73" s="381">
        <f t="shared" si="1"/>
        <v>8500</v>
      </c>
    </row>
    <row r="74" spans="2:9" ht="13.5" thickBot="1" x14ac:dyDescent="0.25">
      <c r="B74" s="382" t="s">
        <v>94</v>
      </c>
      <c r="C74" s="543">
        <v>0</v>
      </c>
      <c r="D74" s="543"/>
      <c r="E74" s="543">
        <v>0</v>
      </c>
      <c r="F74" s="543"/>
      <c r="G74" s="543">
        <v>0</v>
      </c>
      <c r="H74" s="543"/>
      <c r="I74" s="378">
        <f t="shared" si="1"/>
        <v>0</v>
      </c>
    </row>
    <row r="75" spans="2:9" ht="13.5" thickBot="1" x14ac:dyDescent="0.25">
      <c r="B75" s="383" t="s">
        <v>97</v>
      </c>
      <c r="C75" s="544">
        <f>C73+C74</f>
        <v>80000</v>
      </c>
      <c r="D75" s="544"/>
      <c r="E75" s="544">
        <f>E73+E74</f>
        <v>80000</v>
      </c>
      <c r="F75" s="544"/>
      <c r="G75" s="544">
        <f>G73+G74</f>
        <v>71500</v>
      </c>
      <c r="H75" s="544"/>
      <c r="I75" s="381">
        <f>I73+I74</f>
        <v>8500</v>
      </c>
    </row>
    <row r="76" spans="2:9" x14ac:dyDescent="0.2">
      <c r="B76" s="373" t="s">
        <v>69</v>
      </c>
      <c r="C76" s="384"/>
      <c r="D76" s="385"/>
      <c r="E76" s="384"/>
      <c r="F76" s="385"/>
      <c r="G76" s="384"/>
      <c r="H76" s="385"/>
      <c r="I76" s="386"/>
    </row>
    <row r="77" spans="2:9" x14ac:dyDescent="0.2">
      <c r="B77" s="373" t="s">
        <v>70</v>
      </c>
      <c r="C77" s="387"/>
      <c r="D77" s="388"/>
      <c r="E77" s="387"/>
      <c r="F77" s="388"/>
      <c r="G77" s="387"/>
      <c r="H77" s="388"/>
      <c r="I77" s="389"/>
    </row>
    <row r="78" spans="2:9" ht="15" x14ac:dyDescent="0.2">
      <c r="B78" s="373" t="s">
        <v>103</v>
      </c>
      <c r="C78" s="513">
        <v>0</v>
      </c>
      <c r="D78" s="514"/>
      <c r="E78" s="513">
        <v>0</v>
      </c>
      <c r="F78" s="514"/>
      <c r="G78" s="513">
        <v>0</v>
      </c>
      <c r="H78" s="514"/>
      <c r="I78" s="389">
        <v>0</v>
      </c>
    </row>
    <row r="79" spans="2:9" ht="15.75" thickBot="1" x14ac:dyDescent="0.25">
      <c r="B79" s="390" t="s">
        <v>104</v>
      </c>
      <c r="C79" s="515">
        <v>0</v>
      </c>
      <c r="D79" s="516"/>
      <c r="E79" s="515">
        <v>0</v>
      </c>
      <c r="F79" s="516"/>
      <c r="G79" s="515">
        <v>0</v>
      </c>
      <c r="H79" s="516"/>
      <c r="I79" s="391">
        <v>0</v>
      </c>
    </row>
    <row r="80" spans="2:9" x14ac:dyDescent="0.2">
      <c r="B80" s="392"/>
      <c r="C80" s="83"/>
      <c r="D80" s="83"/>
      <c r="E80" s="83"/>
      <c r="F80" s="83"/>
      <c r="G80" s="83"/>
      <c r="H80" s="83"/>
      <c r="I80" s="393"/>
    </row>
    <row r="81" spans="2:9" ht="13.5" thickBot="1" x14ac:dyDescent="0.25">
      <c r="B81" s="392"/>
      <c r="C81" s="83"/>
      <c r="D81" s="83"/>
      <c r="E81" s="83"/>
      <c r="F81" s="83"/>
      <c r="G81" s="83"/>
      <c r="H81" s="83"/>
      <c r="I81" s="393"/>
    </row>
    <row r="82" spans="2:9" ht="12.75" customHeight="1" x14ac:dyDescent="0.2">
      <c r="B82" s="537"/>
      <c r="C82" s="539"/>
      <c r="D82" s="539" t="s">
        <v>71</v>
      </c>
      <c r="E82" s="541" t="s">
        <v>72</v>
      </c>
      <c r="F82" s="541" t="s">
        <v>95</v>
      </c>
      <c r="G82" s="541" t="s">
        <v>96</v>
      </c>
      <c r="H82" s="541" t="s">
        <v>251</v>
      </c>
      <c r="I82" s="541" t="s">
        <v>74</v>
      </c>
    </row>
    <row r="83" spans="2:9" x14ac:dyDescent="0.2">
      <c r="B83" s="538"/>
      <c r="C83" s="540"/>
      <c r="D83" s="540"/>
      <c r="E83" s="542"/>
      <c r="F83" s="542" t="s">
        <v>75</v>
      </c>
      <c r="G83" s="542" t="s">
        <v>76</v>
      </c>
      <c r="H83" s="542"/>
      <c r="I83" s="542"/>
    </row>
    <row r="84" spans="2:9" x14ac:dyDescent="0.2">
      <c r="B84" s="531" t="s">
        <v>77</v>
      </c>
      <c r="C84" s="540"/>
      <c r="D84" s="540"/>
      <c r="E84" s="542"/>
      <c r="F84" s="542"/>
      <c r="G84" s="542"/>
      <c r="H84" s="542"/>
      <c r="I84" s="542"/>
    </row>
    <row r="85" spans="2:9" x14ac:dyDescent="0.2">
      <c r="B85" s="531"/>
      <c r="C85" s="540"/>
      <c r="D85" s="540"/>
      <c r="E85" s="542"/>
      <c r="F85" s="542"/>
      <c r="G85" s="542"/>
      <c r="H85" s="542"/>
      <c r="I85" s="542"/>
    </row>
    <row r="86" spans="2:9" ht="14.25" customHeight="1" thickBot="1" x14ac:dyDescent="0.25">
      <c r="B86" s="394"/>
      <c r="C86" s="395"/>
      <c r="D86" s="395" t="s">
        <v>78</v>
      </c>
      <c r="E86" s="367" t="s">
        <v>79</v>
      </c>
      <c r="F86" s="395" t="s">
        <v>661</v>
      </c>
      <c r="G86" s="395" t="s">
        <v>80</v>
      </c>
      <c r="H86" s="367" t="s">
        <v>81</v>
      </c>
      <c r="I86" s="395" t="s">
        <v>662</v>
      </c>
    </row>
    <row r="87" spans="2:9" ht="28.35" customHeight="1" thickTop="1" thickBot="1" x14ac:dyDescent="0.25">
      <c r="B87" s="396" t="s">
        <v>73</v>
      </c>
      <c r="C87" s="397"/>
      <c r="D87" s="411">
        <f>D88+D92</f>
        <v>80000</v>
      </c>
      <c r="E87" s="415">
        <f>D87</f>
        <v>80000</v>
      </c>
      <c r="F87" s="398">
        <f t="shared" ref="F87:I87" si="2">F88+F92</f>
        <v>64300</v>
      </c>
      <c r="G87" s="413">
        <f t="shared" si="2"/>
        <v>64200</v>
      </c>
      <c r="H87" s="415">
        <f t="shared" si="2"/>
        <v>40200</v>
      </c>
      <c r="I87" s="398">
        <f t="shared" si="2"/>
        <v>15700</v>
      </c>
    </row>
    <row r="88" spans="2:9" ht="28.35" customHeight="1" thickTop="1" thickBot="1" x14ac:dyDescent="0.25">
      <c r="B88" s="396" t="s">
        <v>82</v>
      </c>
      <c r="C88" s="397"/>
      <c r="D88" s="412">
        <f>D89+D90+D91</f>
        <v>26000</v>
      </c>
      <c r="E88" s="415">
        <f>D88</f>
        <v>26000</v>
      </c>
      <c r="F88" s="399">
        <f t="shared" ref="F88:I88" si="3">F89+F90+F91</f>
        <v>20300</v>
      </c>
      <c r="G88" s="412">
        <f t="shared" si="3"/>
        <v>20200</v>
      </c>
      <c r="H88" s="415">
        <f t="shared" si="3"/>
        <v>20200</v>
      </c>
      <c r="I88" s="399">
        <f t="shared" si="3"/>
        <v>5700</v>
      </c>
    </row>
    <row r="89" spans="2:9" ht="28.35" customHeight="1" thickTop="1" thickBot="1" x14ac:dyDescent="0.25">
      <c r="B89" s="400" t="s">
        <v>617</v>
      </c>
      <c r="C89" s="397"/>
      <c r="D89" s="412">
        <v>20100</v>
      </c>
      <c r="E89" s="415">
        <f t="shared" ref="E89:E93" si="4">D89</f>
        <v>20100</v>
      </c>
      <c r="F89" s="412">
        <v>20100</v>
      </c>
      <c r="G89" s="415">
        <v>20100</v>
      </c>
      <c r="H89" s="415">
        <v>20100</v>
      </c>
      <c r="I89" s="399">
        <f>E89-F89</f>
        <v>0</v>
      </c>
    </row>
    <row r="90" spans="2:9" ht="28.35" customHeight="1" thickTop="1" thickBot="1" x14ac:dyDescent="0.25">
      <c r="B90" s="400" t="s">
        <v>618</v>
      </c>
      <c r="C90" s="397"/>
      <c r="D90" s="412"/>
      <c r="E90" s="416"/>
      <c r="F90" s="399"/>
      <c r="G90" s="412"/>
      <c r="H90" s="416"/>
      <c r="I90" s="399"/>
    </row>
    <row r="91" spans="2:9" ht="28.35" customHeight="1" thickTop="1" thickBot="1" x14ac:dyDescent="0.25">
      <c r="B91" s="400" t="s">
        <v>619</v>
      </c>
      <c r="C91" s="410"/>
      <c r="D91" s="415">
        <v>5900</v>
      </c>
      <c r="E91" s="415">
        <f t="shared" si="4"/>
        <v>5900</v>
      </c>
      <c r="F91" s="415">
        <v>200</v>
      </c>
      <c r="G91" s="412">
        <v>100</v>
      </c>
      <c r="H91" s="415">
        <v>100</v>
      </c>
      <c r="I91" s="415">
        <f>E91-F91</f>
        <v>5700</v>
      </c>
    </row>
    <row r="92" spans="2:9" ht="28.35" customHeight="1" thickTop="1" thickBot="1" x14ac:dyDescent="0.25">
      <c r="B92" s="396" t="s">
        <v>83</v>
      </c>
      <c r="C92" s="410"/>
      <c r="D92" s="415">
        <f>D93+D94+D95</f>
        <v>54000</v>
      </c>
      <c r="E92" s="415">
        <f t="shared" si="4"/>
        <v>54000</v>
      </c>
      <c r="F92" s="415">
        <f t="shared" ref="F92:I92" si="5">F93+F94+F95</f>
        <v>44000</v>
      </c>
      <c r="G92" s="415">
        <f t="shared" si="5"/>
        <v>44000</v>
      </c>
      <c r="H92" s="399">
        <f t="shared" si="5"/>
        <v>20000</v>
      </c>
      <c r="I92" s="399">
        <f t="shared" si="5"/>
        <v>10000</v>
      </c>
    </row>
    <row r="93" spans="2:9" ht="28.35" customHeight="1" thickTop="1" thickBot="1" x14ac:dyDescent="0.25">
      <c r="B93" s="400" t="s">
        <v>620</v>
      </c>
      <c r="C93" s="410"/>
      <c r="D93" s="415">
        <v>54000</v>
      </c>
      <c r="E93" s="415">
        <f t="shared" si="4"/>
        <v>54000</v>
      </c>
      <c r="F93" s="415">
        <v>44000</v>
      </c>
      <c r="G93" s="415">
        <v>44000</v>
      </c>
      <c r="H93" s="399">
        <v>20000</v>
      </c>
      <c r="I93" s="378">
        <f>E93-F93</f>
        <v>10000</v>
      </c>
    </row>
    <row r="94" spans="2:9" ht="13.5" thickTop="1" x14ac:dyDescent="0.2">
      <c r="B94" s="400" t="s">
        <v>621</v>
      </c>
      <c r="C94" s="397"/>
      <c r="D94" s="399"/>
      <c r="E94" s="378"/>
      <c r="F94" s="399"/>
      <c r="G94" s="399"/>
      <c r="H94" s="399"/>
      <c r="I94" s="378"/>
    </row>
    <row r="95" spans="2:9" x14ac:dyDescent="0.2">
      <c r="B95" s="400" t="s">
        <v>622</v>
      </c>
      <c r="C95" s="397"/>
      <c r="D95" s="399"/>
      <c r="E95" s="378"/>
      <c r="F95" s="399"/>
      <c r="G95" s="399"/>
      <c r="H95" s="399"/>
      <c r="I95" s="378"/>
    </row>
    <row r="96" spans="2:9" x14ac:dyDescent="0.2">
      <c r="B96" s="396" t="s">
        <v>84</v>
      </c>
      <c r="C96" s="397"/>
      <c r="D96" s="399"/>
      <c r="E96" s="378"/>
      <c r="F96" s="399"/>
      <c r="G96" s="399"/>
      <c r="H96" s="399"/>
      <c r="I96" s="378"/>
    </row>
    <row r="97" spans="2:9" ht="13.5" thickBot="1" x14ac:dyDescent="0.25">
      <c r="B97" s="396" t="s">
        <v>85</v>
      </c>
      <c r="C97" s="397"/>
      <c r="D97" s="399"/>
      <c r="E97" s="401"/>
      <c r="F97" s="399"/>
      <c r="G97" s="399"/>
      <c r="H97" s="399" t="s">
        <v>333</v>
      </c>
      <c r="I97" s="401"/>
    </row>
    <row r="98" spans="2:9" ht="13.5" thickBot="1" x14ac:dyDescent="0.25">
      <c r="B98" s="402" t="s">
        <v>98</v>
      </c>
      <c r="C98" s="403"/>
      <c r="D98" s="404">
        <f t="shared" ref="D98:I98" si="6">D87</f>
        <v>80000</v>
      </c>
      <c r="E98" s="405">
        <f t="shared" si="6"/>
        <v>80000</v>
      </c>
      <c r="F98" s="405">
        <f t="shared" si="6"/>
        <v>64300</v>
      </c>
      <c r="G98" s="405">
        <f t="shared" si="6"/>
        <v>64200</v>
      </c>
      <c r="H98" s="405">
        <f t="shared" si="6"/>
        <v>40200</v>
      </c>
      <c r="I98" s="405">
        <f t="shared" si="6"/>
        <v>15700</v>
      </c>
    </row>
    <row r="99" spans="2:9" x14ac:dyDescent="0.2">
      <c r="B99" s="396" t="s">
        <v>86</v>
      </c>
      <c r="C99" s="397"/>
      <c r="D99" s="532">
        <v>0</v>
      </c>
      <c r="E99" s="534">
        <v>0</v>
      </c>
      <c r="F99" s="536">
        <v>0</v>
      </c>
      <c r="G99" s="536">
        <v>0</v>
      </c>
      <c r="H99" s="536">
        <v>0</v>
      </c>
      <c r="I99" s="536">
        <v>0</v>
      </c>
    </row>
    <row r="100" spans="2:9" x14ac:dyDescent="0.2">
      <c r="B100" s="396" t="s">
        <v>99</v>
      </c>
      <c r="C100" s="397"/>
      <c r="D100" s="533"/>
      <c r="E100" s="535"/>
      <c r="F100" s="521"/>
      <c r="G100" s="521"/>
      <c r="H100" s="521"/>
      <c r="I100" s="521"/>
    </row>
    <row r="101" spans="2:9" x14ac:dyDescent="0.2">
      <c r="B101" s="400" t="s">
        <v>87</v>
      </c>
      <c r="C101" s="397"/>
      <c r="D101" s="399"/>
      <c r="E101" s="399"/>
      <c r="F101" s="388"/>
      <c r="G101" s="388"/>
      <c r="H101" s="388"/>
      <c r="I101" s="388"/>
    </row>
    <row r="102" spans="2:9" x14ac:dyDescent="0.2">
      <c r="B102" s="400" t="s">
        <v>88</v>
      </c>
      <c r="C102" s="397"/>
      <c r="D102" s="399"/>
      <c r="E102" s="399"/>
      <c r="F102" s="388"/>
      <c r="G102" s="388"/>
      <c r="H102" s="388"/>
      <c r="I102" s="388"/>
    </row>
    <row r="103" spans="2:9" x14ac:dyDescent="0.2">
      <c r="B103" s="400" t="s">
        <v>89</v>
      </c>
      <c r="C103" s="397"/>
      <c r="D103" s="399"/>
      <c r="E103" s="399"/>
      <c r="F103" s="388"/>
      <c r="G103" s="388"/>
      <c r="H103" s="388"/>
      <c r="I103" s="388"/>
    </row>
    <row r="104" spans="2:9" x14ac:dyDescent="0.2">
      <c r="B104" s="400" t="s">
        <v>90</v>
      </c>
      <c r="C104" s="397"/>
      <c r="D104" s="399"/>
      <c r="E104" s="399"/>
      <c r="F104" s="388"/>
      <c r="G104" s="388"/>
      <c r="H104" s="388"/>
      <c r="I104" s="388"/>
    </row>
    <row r="105" spans="2:9" x14ac:dyDescent="0.2">
      <c r="B105" s="400" t="s">
        <v>88</v>
      </c>
      <c r="C105" s="397"/>
      <c r="D105" s="399"/>
      <c r="E105" s="399"/>
      <c r="F105" s="388"/>
      <c r="G105" s="388"/>
      <c r="H105" s="388"/>
      <c r="I105" s="388"/>
    </row>
    <row r="106" spans="2:9" ht="13.5" thickBot="1" x14ac:dyDescent="0.25">
      <c r="B106" s="400" t="s">
        <v>89</v>
      </c>
      <c r="C106" s="397"/>
      <c r="D106" s="399"/>
      <c r="E106" s="399"/>
      <c r="F106" s="388"/>
      <c r="G106" s="388"/>
      <c r="H106" s="388"/>
      <c r="I106" s="388"/>
    </row>
    <row r="107" spans="2:9" ht="26.25" thickBot="1" x14ac:dyDescent="0.25">
      <c r="B107" s="402" t="s">
        <v>100</v>
      </c>
      <c r="C107" s="403"/>
      <c r="D107" s="404">
        <f>D98+D99</f>
        <v>80000</v>
      </c>
      <c r="E107" s="404">
        <f t="shared" ref="E107:I107" si="7">E98+E99</f>
        <v>80000</v>
      </c>
      <c r="F107" s="398">
        <f t="shared" si="7"/>
        <v>64300</v>
      </c>
      <c r="G107" s="404">
        <f t="shared" si="7"/>
        <v>64200</v>
      </c>
      <c r="H107" s="404">
        <f t="shared" si="7"/>
        <v>40200</v>
      </c>
      <c r="I107" s="404">
        <f t="shared" si="7"/>
        <v>15700</v>
      </c>
    </row>
    <row r="108" spans="2:9" ht="28.35" customHeight="1" thickTop="1" thickBot="1" x14ac:dyDescent="0.25">
      <c r="B108" s="396" t="s">
        <v>101</v>
      </c>
      <c r="C108" s="397"/>
      <c r="D108" s="406">
        <v>0</v>
      </c>
      <c r="E108" s="407">
        <v>0</v>
      </c>
      <c r="F108" s="408">
        <f>G64-F107</f>
        <v>7200</v>
      </c>
      <c r="G108" s="406">
        <v>0</v>
      </c>
      <c r="H108" s="406">
        <v>0</v>
      </c>
      <c r="I108" s="406">
        <v>0</v>
      </c>
    </row>
    <row r="109" spans="2:9" ht="28.35" customHeight="1" thickTop="1" thickBot="1" x14ac:dyDescent="0.25">
      <c r="B109" s="402" t="s">
        <v>102</v>
      </c>
      <c r="C109" s="403"/>
      <c r="D109" s="406">
        <f>D107+D108</f>
        <v>80000</v>
      </c>
      <c r="E109" s="407">
        <f t="shared" ref="E109:I109" si="8">E107+E108</f>
        <v>80000</v>
      </c>
      <c r="F109" s="408">
        <f t="shared" si="8"/>
        <v>71500</v>
      </c>
      <c r="G109" s="406">
        <f t="shared" si="8"/>
        <v>64200</v>
      </c>
      <c r="H109" s="406">
        <f t="shared" si="8"/>
        <v>40200</v>
      </c>
      <c r="I109" s="406">
        <f t="shared" si="8"/>
        <v>15700</v>
      </c>
    </row>
    <row r="110" spans="2:9" x14ac:dyDescent="0.2">
      <c r="B110" s="409"/>
    </row>
  </sheetData>
  <mergeCells count="237">
    <mergeCell ref="C74:D74"/>
    <mergeCell ref="E74:F74"/>
    <mergeCell ref="G74:H74"/>
    <mergeCell ref="C75:D75"/>
    <mergeCell ref="E75:F75"/>
    <mergeCell ref="G75:H75"/>
    <mergeCell ref="C72:D72"/>
    <mergeCell ref="E72:F72"/>
    <mergeCell ref="G72:H72"/>
    <mergeCell ref="C73:D73"/>
    <mergeCell ref="E73:F73"/>
    <mergeCell ref="G73:H73"/>
    <mergeCell ref="B84:B85"/>
    <mergeCell ref="D99:D100"/>
    <mergeCell ref="E99:E100"/>
    <mergeCell ref="F99:F100"/>
    <mergeCell ref="G99:G100"/>
    <mergeCell ref="H99:H100"/>
    <mergeCell ref="I99:I100"/>
    <mergeCell ref="B82:B83"/>
    <mergeCell ref="D82:D85"/>
    <mergeCell ref="E82:E85"/>
    <mergeCell ref="F82:F85"/>
    <mergeCell ref="G82:G85"/>
    <mergeCell ref="H82:H85"/>
    <mergeCell ref="I82:I85"/>
    <mergeCell ref="C82:C85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70:D70"/>
    <mergeCell ref="E70:F70"/>
    <mergeCell ref="G70:H70"/>
    <mergeCell ref="C66:D66"/>
    <mergeCell ref="E66:F66"/>
    <mergeCell ref="G66:H66"/>
    <mergeCell ref="C67:D67"/>
    <mergeCell ref="E67:F67"/>
    <mergeCell ref="G67:H67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G17:H17"/>
    <mergeCell ref="C18:D18"/>
    <mergeCell ref="E18:F18"/>
    <mergeCell ref="G18:H18"/>
    <mergeCell ref="C19:D19"/>
    <mergeCell ref="E19:F19"/>
    <mergeCell ref="G19:H19"/>
    <mergeCell ref="G14:H14"/>
    <mergeCell ref="G15:H15"/>
    <mergeCell ref="G16:H16"/>
    <mergeCell ref="C15:D15"/>
    <mergeCell ref="C16:D16"/>
    <mergeCell ref="C17:D17"/>
    <mergeCell ref="E14:F14"/>
    <mergeCell ref="E15:F15"/>
    <mergeCell ref="E16:F16"/>
    <mergeCell ref="E17:F17"/>
    <mergeCell ref="C12:D12"/>
    <mergeCell ref="E12:F12"/>
    <mergeCell ref="G12:H12"/>
    <mergeCell ref="C13:D13"/>
    <mergeCell ref="E13:F13"/>
    <mergeCell ref="G13:H13"/>
    <mergeCell ref="C14:D14"/>
    <mergeCell ref="C10:D10"/>
    <mergeCell ref="E10:F10"/>
    <mergeCell ref="G10:H10"/>
    <mergeCell ref="C11:D11"/>
    <mergeCell ref="E11:F11"/>
    <mergeCell ref="G11:H11"/>
    <mergeCell ref="B2:I2"/>
    <mergeCell ref="B3:I3"/>
    <mergeCell ref="B4:I4"/>
    <mergeCell ref="C5:D5"/>
    <mergeCell ref="E5:F5"/>
    <mergeCell ref="G5:H5"/>
    <mergeCell ref="C78:D78"/>
    <mergeCell ref="C79:D79"/>
    <mergeCell ref="E78:F78"/>
    <mergeCell ref="E79:F79"/>
    <mergeCell ref="G78:H78"/>
    <mergeCell ref="G79:H79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</mergeCells>
  <phoneticPr fontId="11" type="noConversion"/>
  <pageMargins left="0.51181102362204722" right="0.51181102362204722" top="0.78740157480314965" bottom="0.35885416666666664" header="0.31496062992125984" footer="0.31496062992125984"/>
  <pageSetup paperSize="9" scale="65" orientation="portrait" r:id="rId1"/>
  <headerFooter>
    <oddHeader>&amp;L&amp;"+,Normal"&amp;18Exercício - Elaboração das Demonstrações Contábeis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Instruções</vt:lpstr>
      <vt:lpstr>Relação das Contas</vt:lpstr>
      <vt:lpstr>nat da receita</vt:lpstr>
      <vt:lpstr>nat da despesa</vt:lpstr>
      <vt:lpstr>Lançamentos em branco</vt:lpstr>
      <vt:lpstr>Lançamentos Gabarito</vt:lpstr>
      <vt:lpstr>Balancete saldo Final</vt:lpstr>
      <vt:lpstr>detalhamento_contas balancete</vt:lpstr>
      <vt:lpstr>BO</vt:lpstr>
      <vt:lpstr>BF</vt:lpstr>
      <vt:lpstr>DVP</vt:lpstr>
      <vt:lpstr>BP</vt:lpstr>
      <vt:lpstr>DSF</vt:lpstr>
      <vt:lpstr>DFC</vt:lpstr>
    </vt:vector>
  </TitlesOfParts>
  <Company>STN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FCuri</dc:creator>
  <cp:lastModifiedBy>heriberto</cp:lastModifiedBy>
  <cp:lastPrinted>2015-07-07T19:21:13Z</cp:lastPrinted>
  <dcterms:created xsi:type="dcterms:W3CDTF">2009-08-07T14:09:57Z</dcterms:created>
  <dcterms:modified xsi:type="dcterms:W3CDTF">2015-07-07T19:21:20Z</dcterms:modified>
</cp:coreProperties>
</file>